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39. MARÇO 2022\"/>
    </mc:Choice>
  </mc:AlternateContent>
  <xr:revisionPtr revIDLastSave="0" documentId="13_ncr:1_{DC7D48AA-875A-4145-B1D2-536986E302A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41" r:id="rId10"/>
    <sheet name="9" sheetId="42" r:id="rId11"/>
    <sheet name="10" sheetId="43" r:id="rId12"/>
    <sheet name="11" sheetId="12" r:id="rId13"/>
    <sheet name="12" sheetId="28" r:id="rId14"/>
    <sheet name="13" sheetId="30" r:id="rId15"/>
    <sheet name="14" sheetId="33" r:id="rId16"/>
  </sheets>
  <definedNames>
    <definedName name="_xlnm.Print_Area" localSheetId="11">'10'!$A$99:$AC$142</definedName>
    <definedName name="_xlnm.Print_Area" localSheetId="12">'11'!$A$5:$AC$48</definedName>
    <definedName name="_xlnm.Print_Area" localSheetId="13">'12'!$A$5:$AC$40</definedName>
    <definedName name="_xlnm.Print_Area" localSheetId="14">'13'!$A$5:$AC$31</definedName>
    <definedName name="_xlnm.Print_Area" localSheetId="15">'14'!$A$5:$AC$34</definedName>
    <definedName name="_xlnm.Print_Area" localSheetId="6">'5'!$A$4:$AE$71</definedName>
    <definedName name="_xlnm.Print_Area" localSheetId="7">'6'!$A$4:$AE$71</definedName>
    <definedName name="_xlnm.Print_Area" localSheetId="8">'7'!$A$4:$AE$71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8" i="30" l="1"/>
  <c r="D68" i="30"/>
  <c r="E68" i="30"/>
  <c r="F68" i="30"/>
  <c r="G68" i="30"/>
  <c r="H68" i="30"/>
  <c r="I68" i="30"/>
  <c r="J68" i="30"/>
  <c r="L68" i="30" s="1"/>
  <c r="C69" i="30"/>
  <c r="D69" i="30"/>
  <c r="E69" i="30"/>
  <c r="F69" i="30"/>
  <c r="G69" i="30"/>
  <c r="H69" i="30"/>
  <c r="I69" i="30"/>
  <c r="J69" i="30"/>
  <c r="L69" i="30" s="1"/>
  <c r="C70" i="30"/>
  <c r="D70" i="30"/>
  <c r="E70" i="30"/>
  <c r="F70" i="30"/>
  <c r="G70" i="30"/>
  <c r="H70" i="30"/>
  <c r="I70" i="30"/>
  <c r="J70" i="30"/>
  <c r="L70" i="30" s="1"/>
  <c r="C71" i="30"/>
  <c r="D71" i="30"/>
  <c r="E71" i="30"/>
  <c r="F71" i="30"/>
  <c r="G71" i="30"/>
  <c r="H71" i="30"/>
  <c r="I71" i="30"/>
  <c r="J71" i="30"/>
  <c r="L71" i="30" s="1"/>
  <c r="J72" i="30"/>
  <c r="C75" i="30"/>
  <c r="D75" i="30"/>
  <c r="E75" i="30"/>
  <c r="F75" i="30"/>
  <c r="G75" i="30"/>
  <c r="H75" i="30"/>
  <c r="I75" i="30"/>
  <c r="J75" i="30"/>
  <c r="L75" i="30"/>
  <c r="C76" i="30"/>
  <c r="D76" i="30"/>
  <c r="E76" i="30"/>
  <c r="F76" i="30"/>
  <c r="G76" i="30"/>
  <c r="H76" i="30"/>
  <c r="I76" i="30"/>
  <c r="J76" i="30"/>
  <c r="L76" i="30" s="1"/>
  <c r="C78" i="30"/>
  <c r="D78" i="30"/>
  <c r="E78" i="30"/>
  <c r="F78" i="30"/>
  <c r="G78" i="30"/>
  <c r="H78" i="30"/>
  <c r="I78" i="30"/>
  <c r="J78" i="30"/>
  <c r="L78" i="30"/>
  <c r="C79" i="30"/>
  <c r="D79" i="30"/>
  <c r="E79" i="30"/>
  <c r="F79" i="30"/>
  <c r="G79" i="30"/>
  <c r="H79" i="30"/>
  <c r="I79" i="30"/>
  <c r="J79" i="30"/>
  <c r="L79" i="30"/>
  <c r="H80" i="30"/>
  <c r="J80" i="30"/>
  <c r="H81" i="30"/>
  <c r="J81" i="30"/>
  <c r="D82" i="30"/>
  <c r="E82" i="30"/>
  <c r="F82" i="30"/>
  <c r="C83" i="30"/>
  <c r="D83" i="30"/>
  <c r="E83" i="30"/>
  <c r="F83" i="30"/>
  <c r="G83" i="30"/>
  <c r="H83" i="30"/>
  <c r="I83" i="30"/>
  <c r="J83" i="30"/>
  <c r="L83" i="30"/>
  <c r="C84" i="30"/>
  <c r="D84" i="30"/>
  <c r="E84" i="30"/>
  <c r="F84" i="30"/>
  <c r="G84" i="30"/>
  <c r="H84" i="30"/>
  <c r="I84" i="30"/>
  <c r="J84" i="30"/>
  <c r="L84" i="30" s="1"/>
  <c r="D85" i="30"/>
  <c r="E85" i="30"/>
  <c r="F85" i="30"/>
  <c r="G85" i="30"/>
  <c r="H85" i="30"/>
  <c r="I85" i="30"/>
  <c r="J85" i="30"/>
  <c r="L85" i="30" s="1"/>
  <c r="C86" i="30"/>
  <c r="D86" i="30"/>
  <c r="E86" i="30"/>
  <c r="F86" i="30"/>
  <c r="G86" i="30"/>
  <c r="H86" i="30"/>
  <c r="I86" i="30"/>
  <c r="J86" i="30"/>
  <c r="L86" i="30"/>
  <c r="C87" i="30"/>
  <c r="D87" i="30"/>
  <c r="E87" i="30"/>
  <c r="F87" i="30"/>
  <c r="G87" i="30"/>
  <c r="H87" i="30"/>
  <c r="I87" i="30"/>
  <c r="J87" i="30"/>
  <c r="L87" i="30" s="1"/>
  <c r="H88" i="30"/>
  <c r="J88" i="30"/>
  <c r="H89" i="30"/>
  <c r="J89" i="30"/>
  <c r="D90" i="30"/>
  <c r="E90" i="30"/>
  <c r="F90" i="30"/>
  <c r="F80" i="33"/>
  <c r="U60" i="33"/>
  <c r="V60" i="33"/>
  <c r="U61" i="33"/>
  <c r="V61" i="33"/>
  <c r="U62" i="33"/>
  <c r="V62" i="33"/>
  <c r="U63" i="33"/>
  <c r="V63" i="33"/>
  <c r="U64" i="33"/>
  <c r="V64" i="33"/>
  <c r="V65" i="33"/>
  <c r="U66" i="33"/>
  <c r="V66" i="33"/>
  <c r="L60" i="33"/>
  <c r="M60" i="33"/>
  <c r="N60" i="33"/>
  <c r="O60" i="33"/>
  <c r="P60" i="33"/>
  <c r="Q60" i="33"/>
  <c r="R60" i="33"/>
  <c r="S60" i="33"/>
  <c r="L61" i="33"/>
  <c r="M61" i="33"/>
  <c r="N61" i="33"/>
  <c r="O61" i="33"/>
  <c r="P61" i="33"/>
  <c r="Q61" i="33"/>
  <c r="R61" i="33"/>
  <c r="S61" i="33"/>
  <c r="L62" i="33"/>
  <c r="M62" i="33"/>
  <c r="N62" i="33"/>
  <c r="O62" i="33"/>
  <c r="P62" i="33"/>
  <c r="Q62" i="33"/>
  <c r="R62" i="33"/>
  <c r="S62" i="33"/>
  <c r="L63" i="33"/>
  <c r="M63" i="33"/>
  <c r="N63" i="33"/>
  <c r="O63" i="33"/>
  <c r="P63" i="33"/>
  <c r="Q63" i="33"/>
  <c r="R63" i="33"/>
  <c r="S63" i="33"/>
  <c r="L64" i="33"/>
  <c r="M64" i="33"/>
  <c r="N64" i="33"/>
  <c r="O64" i="33"/>
  <c r="P64" i="33"/>
  <c r="Q64" i="33"/>
  <c r="R64" i="33"/>
  <c r="S64" i="33"/>
  <c r="L65" i="33"/>
  <c r="M65" i="33"/>
  <c r="N65" i="33"/>
  <c r="O65" i="33"/>
  <c r="P65" i="33"/>
  <c r="Q65" i="33"/>
  <c r="R65" i="33"/>
  <c r="S65" i="33"/>
  <c r="L66" i="33"/>
  <c r="M66" i="33"/>
  <c r="N66" i="33"/>
  <c r="O66" i="33"/>
  <c r="P66" i="33"/>
  <c r="Q66" i="33"/>
  <c r="R66" i="33"/>
  <c r="S66" i="33"/>
  <c r="O59" i="33"/>
  <c r="O58" i="33"/>
  <c r="V46" i="33"/>
  <c r="V47" i="33"/>
  <c r="U55" i="33"/>
  <c r="V55" i="33"/>
  <c r="V56" i="33"/>
  <c r="L51" i="33"/>
  <c r="M51" i="33"/>
  <c r="N51" i="33"/>
  <c r="O51" i="33"/>
  <c r="P51" i="33"/>
  <c r="Q51" i="33"/>
  <c r="R51" i="33"/>
  <c r="S51" i="33"/>
  <c r="L52" i="33"/>
  <c r="M52" i="33"/>
  <c r="N52" i="33"/>
  <c r="O52" i="33"/>
  <c r="P52" i="33"/>
  <c r="Q52" i="33"/>
  <c r="R52" i="33"/>
  <c r="S52" i="33"/>
  <c r="L53" i="33"/>
  <c r="M53" i="33"/>
  <c r="N53" i="33"/>
  <c r="O53" i="33"/>
  <c r="P53" i="33"/>
  <c r="Q53" i="33"/>
  <c r="R53" i="33"/>
  <c r="S53" i="33"/>
  <c r="L54" i="33"/>
  <c r="M54" i="33"/>
  <c r="N54" i="33"/>
  <c r="O54" i="33"/>
  <c r="P54" i="33"/>
  <c r="Q54" i="33"/>
  <c r="R54" i="33"/>
  <c r="S54" i="33"/>
  <c r="L55" i="33"/>
  <c r="M55" i="33"/>
  <c r="N55" i="33"/>
  <c r="O55" i="33"/>
  <c r="P55" i="33"/>
  <c r="Q55" i="33"/>
  <c r="R55" i="33"/>
  <c r="S55" i="33"/>
  <c r="L56" i="33"/>
  <c r="M56" i="33"/>
  <c r="N56" i="33"/>
  <c r="O56" i="33"/>
  <c r="P56" i="33"/>
  <c r="Q56" i="33"/>
  <c r="R56" i="33"/>
  <c r="S56" i="33"/>
  <c r="L57" i="33"/>
  <c r="M57" i="33"/>
  <c r="N57" i="33"/>
  <c r="O57" i="33"/>
  <c r="P57" i="33"/>
  <c r="Q57" i="33"/>
  <c r="R57" i="33"/>
  <c r="S57" i="33"/>
  <c r="O50" i="33"/>
  <c r="O49" i="33"/>
  <c r="O42" i="33"/>
  <c r="O43" i="33"/>
  <c r="O44" i="33"/>
  <c r="O45" i="33"/>
  <c r="O46" i="33"/>
  <c r="O47" i="33"/>
  <c r="O48" i="33"/>
  <c r="O41" i="33"/>
  <c r="O40" i="33"/>
  <c r="O27" i="33"/>
  <c r="O28" i="33"/>
  <c r="O29" i="33"/>
  <c r="O30" i="33"/>
  <c r="O31" i="33"/>
  <c r="O32" i="33"/>
  <c r="O33" i="33"/>
  <c r="O26" i="33"/>
  <c r="L27" i="33"/>
  <c r="M27" i="33"/>
  <c r="N27" i="33"/>
  <c r="P27" i="33"/>
  <c r="Q27" i="33"/>
  <c r="R27" i="33"/>
  <c r="S27" i="33"/>
  <c r="V27" i="33" s="1"/>
  <c r="U27" i="33"/>
  <c r="L28" i="33"/>
  <c r="M28" i="33"/>
  <c r="N28" i="33"/>
  <c r="P28" i="33"/>
  <c r="Q28" i="33"/>
  <c r="R28" i="33"/>
  <c r="S28" i="33"/>
  <c r="V28" i="33" s="1"/>
  <c r="U28" i="33"/>
  <c r="L29" i="33"/>
  <c r="M29" i="33"/>
  <c r="N29" i="33"/>
  <c r="P29" i="33"/>
  <c r="Q29" i="33"/>
  <c r="R29" i="33"/>
  <c r="S29" i="33"/>
  <c r="V29" i="33" s="1"/>
  <c r="U29" i="33"/>
  <c r="L30" i="33"/>
  <c r="M30" i="33"/>
  <c r="N30" i="33"/>
  <c r="P30" i="33"/>
  <c r="Q30" i="33"/>
  <c r="R30" i="33"/>
  <c r="S30" i="33"/>
  <c r="V30" i="33" s="1"/>
  <c r="U30" i="33"/>
  <c r="L31" i="33"/>
  <c r="M31" i="33"/>
  <c r="N31" i="33"/>
  <c r="P31" i="33"/>
  <c r="Q31" i="33"/>
  <c r="R31" i="33"/>
  <c r="S31" i="33"/>
  <c r="V31" i="33" s="1"/>
  <c r="U31" i="33"/>
  <c r="L32" i="33"/>
  <c r="M32" i="33"/>
  <c r="N32" i="33"/>
  <c r="P32" i="33"/>
  <c r="Q32" i="33"/>
  <c r="R32" i="33"/>
  <c r="S32" i="33"/>
  <c r="V32" i="33" s="1"/>
  <c r="F26" i="33"/>
  <c r="F92" i="33" s="1"/>
  <c r="G26" i="33"/>
  <c r="F27" i="33"/>
  <c r="G27" i="33"/>
  <c r="G93" i="33" s="1"/>
  <c r="F28" i="33"/>
  <c r="G28" i="33"/>
  <c r="F29" i="33"/>
  <c r="F95" i="33" s="1"/>
  <c r="G29" i="33"/>
  <c r="F30" i="33"/>
  <c r="F96" i="33" s="1"/>
  <c r="G30" i="33"/>
  <c r="F31" i="33"/>
  <c r="G31" i="33"/>
  <c r="F32" i="33"/>
  <c r="G32" i="33"/>
  <c r="F33" i="33"/>
  <c r="F99" i="33" s="1"/>
  <c r="G33" i="33"/>
  <c r="G99" i="33" s="1"/>
  <c r="C27" i="33"/>
  <c r="D27" i="33"/>
  <c r="E27" i="33"/>
  <c r="H27" i="33"/>
  <c r="I27" i="33"/>
  <c r="J27" i="33"/>
  <c r="J93" i="33" s="1"/>
  <c r="L93" i="33" s="1"/>
  <c r="C28" i="33"/>
  <c r="C94" i="33" s="1"/>
  <c r="D28" i="33"/>
  <c r="E28" i="33"/>
  <c r="H28" i="33"/>
  <c r="I28" i="33"/>
  <c r="J28" i="33"/>
  <c r="C29" i="33"/>
  <c r="C95" i="33" s="1"/>
  <c r="D29" i="33"/>
  <c r="D95" i="33" s="1"/>
  <c r="E29" i="33"/>
  <c r="H29" i="33"/>
  <c r="I29" i="33"/>
  <c r="J29" i="33"/>
  <c r="C30" i="33"/>
  <c r="D30" i="33"/>
  <c r="D96" i="33" s="1"/>
  <c r="E30" i="33"/>
  <c r="E96" i="33" s="1"/>
  <c r="H30" i="33"/>
  <c r="I30" i="33"/>
  <c r="J30" i="33"/>
  <c r="C31" i="33"/>
  <c r="D31" i="33"/>
  <c r="E31" i="33"/>
  <c r="H31" i="33"/>
  <c r="I31" i="33"/>
  <c r="J31" i="33"/>
  <c r="C32" i="33"/>
  <c r="D32" i="33"/>
  <c r="E32" i="33"/>
  <c r="G98" i="33"/>
  <c r="H32" i="33"/>
  <c r="I32" i="33"/>
  <c r="J32" i="33"/>
  <c r="C33" i="33"/>
  <c r="D33" i="33"/>
  <c r="E33" i="33"/>
  <c r="H33" i="33"/>
  <c r="H99" i="33" s="1"/>
  <c r="I33" i="33"/>
  <c r="I99" i="33" s="1"/>
  <c r="L99" i="33" s="1"/>
  <c r="J33" i="33"/>
  <c r="O25" i="33"/>
  <c r="L24" i="33"/>
  <c r="M24" i="33"/>
  <c r="N24" i="33"/>
  <c r="O24" i="33"/>
  <c r="P24" i="33"/>
  <c r="Q24" i="33"/>
  <c r="R24" i="33"/>
  <c r="S24" i="33"/>
  <c r="V24" i="33" s="1"/>
  <c r="U24" i="33"/>
  <c r="L18" i="33"/>
  <c r="M18" i="33"/>
  <c r="N18" i="33"/>
  <c r="O18" i="33"/>
  <c r="P18" i="33"/>
  <c r="Q18" i="33"/>
  <c r="R18" i="33"/>
  <c r="S18" i="33"/>
  <c r="V18" i="33" s="1"/>
  <c r="U18" i="33"/>
  <c r="L19" i="33"/>
  <c r="M19" i="33"/>
  <c r="N19" i="33"/>
  <c r="O19" i="33"/>
  <c r="P19" i="33"/>
  <c r="Q19" i="33"/>
  <c r="R19" i="33"/>
  <c r="S19" i="33"/>
  <c r="V19" i="33" s="1"/>
  <c r="U19" i="33"/>
  <c r="L20" i="33"/>
  <c r="M20" i="33"/>
  <c r="N20" i="33"/>
  <c r="O20" i="33"/>
  <c r="P20" i="33"/>
  <c r="Q20" i="33"/>
  <c r="R20" i="33"/>
  <c r="S20" i="33"/>
  <c r="V20" i="33" s="1"/>
  <c r="U20" i="33"/>
  <c r="L21" i="33"/>
  <c r="M21" i="33"/>
  <c r="N21" i="33"/>
  <c r="O21" i="33"/>
  <c r="P21" i="33"/>
  <c r="Q21" i="33"/>
  <c r="R21" i="33"/>
  <c r="S21" i="33"/>
  <c r="U21" i="33"/>
  <c r="V21" i="33"/>
  <c r="L22" i="33"/>
  <c r="M22" i="33"/>
  <c r="N22" i="33"/>
  <c r="O22" i="33"/>
  <c r="P22" i="33"/>
  <c r="Q22" i="33"/>
  <c r="R22" i="33"/>
  <c r="S22" i="33"/>
  <c r="V22" i="33" s="1"/>
  <c r="U22" i="33"/>
  <c r="L23" i="33"/>
  <c r="M23" i="33"/>
  <c r="N23" i="33"/>
  <c r="O23" i="33"/>
  <c r="P23" i="33"/>
  <c r="Q23" i="33"/>
  <c r="R23" i="33"/>
  <c r="S23" i="33"/>
  <c r="V23" i="33" s="1"/>
  <c r="O17" i="33"/>
  <c r="O16" i="33"/>
  <c r="L15" i="33"/>
  <c r="M15" i="33"/>
  <c r="N15" i="33"/>
  <c r="O15" i="33"/>
  <c r="P15" i="33"/>
  <c r="Q15" i="33"/>
  <c r="R15" i="33"/>
  <c r="S15" i="33"/>
  <c r="V15" i="33" s="1"/>
  <c r="U15" i="33"/>
  <c r="L9" i="33"/>
  <c r="M9" i="33"/>
  <c r="N9" i="33"/>
  <c r="O9" i="33"/>
  <c r="P9" i="33"/>
  <c r="Q9" i="33"/>
  <c r="R9" i="33"/>
  <c r="V9" i="33" s="1"/>
  <c r="S9" i="33"/>
  <c r="U9" i="33"/>
  <c r="L10" i="33"/>
  <c r="M10" i="33"/>
  <c r="N10" i="33"/>
  <c r="O10" i="33"/>
  <c r="P10" i="33"/>
  <c r="Q10" i="33"/>
  <c r="R10" i="33"/>
  <c r="S10" i="33"/>
  <c r="V10" i="33" s="1"/>
  <c r="U10" i="33"/>
  <c r="L11" i="33"/>
  <c r="M11" i="33"/>
  <c r="N11" i="33"/>
  <c r="O11" i="33"/>
  <c r="P11" i="33"/>
  <c r="Q11" i="33"/>
  <c r="R11" i="33"/>
  <c r="V11" i="33" s="1"/>
  <c r="S11" i="33"/>
  <c r="U11" i="33"/>
  <c r="L12" i="33"/>
  <c r="M12" i="33"/>
  <c r="N12" i="33"/>
  <c r="O12" i="33"/>
  <c r="P12" i="33"/>
  <c r="Q12" i="33"/>
  <c r="R12" i="33"/>
  <c r="S12" i="33"/>
  <c r="V12" i="33" s="1"/>
  <c r="U12" i="33"/>
  <c r="L13" i="33"/>
  <c r="M13" i="33"/>
  <c r="N13" i="33"/>
  <c r="O13" i="33"/>
  <c r="P13" i="33"/>
  <c r="Q13" i="33"/>
  <c r="R13" i="33"/>
  <c r="V13" i="33" s="1"/>
  <c r="S13" i="33"/>
  <c r="L14" i="33"/>
  <c r="M14" i="33"/>
  <c r="N14" i="33"/>
  <c r="O14" i="33"/>
  <c r="P14" i="33"/>
  <c r="Q14" i="33"/>
  <c r="R14" i="33"/>
  <c r="S14" i="33"/>
  <c r="V14" i="33" s="1"/>
  <c r="O8" i="33"/>
  <c r="O7" i="33"/>
  <c r="C74" i="33"/>
  <c r="D74" i="33"/>
  <c r="E74" i="33"/>
  <c r="F74" i="33"/>
  <c r="G74" i="33"/>
  <c r="H74" i="33"/>
  <c r="I74" i="33"/>
  <c r="L74" i="33" s="1"/>
  <c r="J74" i="33"/>
  <c r="C75" i="33"/>
  <c r="D75" i="33"/>
  <c r="E75" i="33"/>
  <c r="F75" i="33"/>
  <c r="G75" i="33"/>
  <c r="H75" i="33"/>
  <c r="I75" i="33"/>
  <c r="J75" i="33"/>
  <c r="L75" i="33" s="1"/>
  <c r="C76" i="33"/>
  <c r="D76" i="33"/>
  <c r="E76" i="33"/>
  <c r="F76" i="33"/>
  <c r="G76" i="33"/>
  <c r="H76" i="33"/>
  <c r="I76" i="33"/>
  <c r="J76" i="33"/>
  <c r="L76" i="33" s="1"/>
  <c r="C77" i="33"/>
  <c r="D77" i="33"/>
  <c r="E77" i="33"/>
  <c r="F77" i="33"/>
  <c r="G77" i="33"/>
  <c r="H77" i="33"/>
  <c r="I77" i="33"/>
  <c r="J77" i="33"/>
  <c r="L77" i="33" s="1"/>
  <c r="C78" i="33"/>
  <c r="D78" i="33"/>
  <c r="E78" i="33"/>
  <c r="F78" i="33"/>
  <c r="G78" i="33"/>
  <c r="H78" i="33"/>
  <c r="I78" i="33"/>
  <c r="J78" i="33"/>
  <c r="L78" i="33" s="1"/>
  <c r="H79" i="33"/>
  <c r="J79" i="33"/>
  <c r="G80" i="33"/>
  <c r="C81" i="33"/>
  <c r="D81" i="33"/>
  <c r="E81" i="33"/>
  <c r="F81" i="33"/>
  <c r="G81" i="33"/>
  <c r="H81" i="33"/>
  <c r="I81" i="33"/>
  <c r="J81" i="33"/>
  <c r="L81" i="33" s="1"/>
  <c r="C82" i="33"/>
  <c r="D82" i="33"/>
  <c r="E82" i="33"/>
  <c r="F82" i="33"/>
  <c r="G82" i="33"/>
  <c r="H82" i="33"/>
  <c r="I82" i="33"/>
  <c r="L82" i="33" s="1"/>
  <c r="J82" i="33"/>
  <c r="C83" i="33"/>
  <c r="D83" i="33"/>
  <c r="E83" i="33"/>
  <c r="F83" i="33"/>
  <c r="G83" i="33"/>
  <c r="H83" i="33"/>
  <c r="I83" i="33"/>
  <c r="J83" i="33"/>
  <c r="L83" i="33"/>
  <c r="C84" i="33"/>
  <c r="D84" i="33"/>
  <c r="E84" i="33"/>
  <c r="F84" i="33"/>
  <c r="G84" i="33"/>
  <c r="H84" i="33"/>
  <c r="I84" i="33"/>
  <c r="J84" i="33"/>
  <c r="L84" i="33" s="1"/>
  <c r="F85" i="33"/>
  <c r="G85" i="33"/>
  <c r="H85" i="33"/>
  <c r="I85" i="33"/>
  <c r="L85" i="33"/>
  <c r="C86" i="33"/>
  <c r="D86" i="33"/>
  <c r="E86" i="33"/>
  <c r="F86" i="33"/>
  <c r="G86" i="33"/>
  <c r="H86" i="33"/>
  <c r="I86" i="33"/>
  <c r="J86" i="33"/>
  <c r="L86" i="33" s="1"/>
  <c r="C87" i="33"/>
  <c r="D87" i="33"/>
  <c r="E87" i="33"/>
  <c r="F87" i="33"/>
  <c r="G87" i="33"/>
  <c r="H87" i="33"/>
  <c r="I87" i="33"/>
  <c r="J87" i="33"/>
  <c r="L87" i="33"/>
  <c r="H88" i="33"/>
  <c r="I88" i="33"/>
  <c r="J88" i="33"/>
  <c r="L88" i="33"/>
  <c r="E89" i="33"/>
  <c r="F89" i="33"/>
  <c r="G89" i="33"/>
  <c r="C90" i="33"/>
  <c r="D90" i="33"/>
  <c r="E90" i="33"/>
  <c r="F90" i="33"/>
  <c r="G90" i="33"/>
  <c r="H90" i="33"/>
  <c r="I90" i="33"/>
  <c r="J90" i="33"/>
  <c r="L90" i="33" s="1"/>
  <c r="C91" i="33"/>
  <c r="D91" i="33"/>
  <c r="E91" i="33"/>
  <c r="F91" i="33"/>
  <c r="G91" i="33"/>
  <c r="H91" i="33"/>
  <c r="I91" i="33"/>
  <c r="J91" i="33"/>
  <c r="L91" i="33"/>
  <c r="C92" i="33"/>
  <c r="D92" i="33"/>
  <c r="E92" i="33"/>
  <c r="G92" i="33"/>
  <c r="H92" i="33"/>
  <c r="I92" i="33"/>
  <c r="J92" i="33"/>
  <c r="L92" i="33" s="1"/>
  <c r="C93" i="33"/>
  <c r="D93" i="33"/>
  <c r="E93" i="33"/>
  <c r="F93" i="33"/>
  <c r="H93" i="33"/>
  <c r="I93" i="33"/>
  <c r="D94" i="33"/>
  <c r="E94" i="33"/>
  <c r="F94" i="33"/>
  <c r="G94" i="33"/>
  <c r="H94" i="33"/>
  <c r="I94" i="33"/>
  <c r="J94" i="33"/>
  <c r="L94" i="33"/>
  <c r="E95" i="33"/>
  <c r="G95" i="33"/>
  <c r="H95" i="33"/>
  <c r="I95" i="33"/>
  <c r="J95" i="33"/>
  <c r="L95" i="33" s="1"/>
  <c r="C96" i="33"/>
  <c r="G96" i="33"/>
  <c r="H96" i="33"/>
  <c r="I96" i="33"/>
  <c r="J96" i="33"/>
  <c r="L96" i="33" s="1"/>
  <c r="H97" i="33"/>
  <c r="I97" i="33"/>
  <c r="J97" i="33"/>
  <c r="E98" i="33"/>
  <c r="F98" i="33"/>
  <c r="C99" i="33"/>
  <c r="D99" i="33"/>
  <c r="E99" i="33"/>
  <c r="J99" i="33"/>
  <c r="F73" i="33"/>
  <c r="C60" i="33"/>
  <c r="D60" i="33"/>
  <c r="E60" i="33"/>
  <c r="F60" i="33"/>
  <c r="G60" i="33"/>
  <c r="H60" i="33"/>
  <c r="I60" i="33"/>
  <c r="J60" i="33"/>
  <c r="C61" i="33"/>
  <c r="D61" i="33"/>
  <c r="E61" i="33"/>
  <c r="F61" i="33"/>
  <c r="G61" i="33"/>
  <c r="H61" i="33"/>
  <c r="I61" i="33"/>
  <c r="J61" i="33"/>
  <c r="C62" i="33"/>
  <c r="D62" i="33"/>
  <c r="E62" i="33"/>
  <c r="F62" i="33"/>
  <c r="G62" i="33"/>
  <c r="H62" i="33"/>
  <c r="I62" i="33"/>
  <c r="J62" i="33"/>
  <c r="C63" i="33"/>
  <c r="D63" i="33"/>
  <c r="E63" i="33"/>
  <c r="F63" i="33"/>
  <c r="G63" i="33"/>
  <c r="H63" i="33"/>
  <c r="I63" i="33"/>
  <c r="J63" i="33"/>
  <c r="C64" i="33"/>
  <c r="D64" i="33"/>
  <c r="E64" i="33"/>
  <c r="F64" i="33"/>
  <c r="G64" i="33"/>
  <c r="H64" i="33"/>
  <c r="I64" i="33"/>
  <c r="J64" i="33"/>
  <c r="C65" i="33"/>
  <c r="D65" i="33"/>
  <c r="E65" i="33"/>
  <c r="F65" i="33"/>
  <c r="G65" i="33"/>
  <c r="H65" i="33"/>
  <c r="I65" i="33"/>
  <c r="J65" i="33"/>
  <c r="C66" i="33"/>
  <c r="D66" i="33"/>
  <c r="E66" i="33"/>
  <c r="F66" i="33"/>
  <c r="G66" i="33"/>
  <c r="H66" i="33"/>
  <c r="I66" i="33"/>
  <c r="J66" i="33"/>
  <c r="F59" i="33"/>
  <c r="G59" i="33"/>
  <c r="F58" i="33"/>
  <c r="I58" i="33"/>
  <c r="J58" i="33"/>
  <c r="I59" i="33"/>
  <c r="J59" i="33"/>
  <c r="I25" i="33"/>
  <c r="J25" i="33"/>
  <c r="I26" i="33"/>
  <c r="J26" i="33"/>
  <c r="C86" i="28"/>
  <c r="D86" i="28"/>
  <c r="E86" i="28"/>
  <c r="F86" i="28"/>
  <c r="G86" i="28"/>
  <c r="H86" i="28"/>
  <c r="I86" i="28"/>
  <c r="J86" i="28"/>
  <c r="L86" i="28" s="1"/>
  <c r="C87" i="28"/>
  <c r="D87" i="28"/>
  <c r="E87" i="28"/>
  <c r="F87" i="28"/>
  <c r="G87" i="28"/>
  <c r="H87" i="28"/>
  <c r="I87" i="28"/>
  <c r="J87" i="28"/>
  <c r="L87" i="28" s="1"/>
  <c r="C88" i="28"/>
  <c r="D88" i="28"/>
  <c r="E88" i="28"/>
  <c r="F88" i="28"/>
  <c r="G88" i="28"/>
  <c r="H88" i="28"/>
  <c r="I88" i="28"/>
  <c r="J88" i="28"/>
  <c r="L88" i="28" s="1"/>
  <c r="C89" i="28"/>
  <c r="D89" i="28"/>
  <c r="E89" i="28"/>
  <c r="F89" i="28"/>
  <c r="G89" i="28"/>
  <c r="H89" i="28"/>
  <c r="I89" i="28"/>
  <c r="J89" i="28"/>
  <c r="L89" i="28" s="1"/>
  <c r="C90" i="28"/>
  <c r="D90" i="28"/>
  <c r="E90" i="28"/>
  <c r="F90" i="28"/>
  <c r="G90" i="28"/>
  <c r="H90" i="28"/>
  <c r="I90" i="28"/>
  <c r="J90" i="28"/>
  <c r="L90" i="28" s="1"/>
  <c r="H91" i="28"/>
  <c r="J91" i="28"/>
  <c r="F92" i="28"/>
  <c r="G92" i="28"/>
  <c r="C95" i="28"/>
  <c r="D95" i="28"/>
  <c r="E95" i="28"/>
  <c r="F95" i="28"/>
  <c r="G95" i="28"/>
  <c r="H95" i="28"/>
  <c r="I95" i="28"/>
  <c r="J95" i="28"/>
  <c r="L95" i="28" s="1"/>
  <c r="C96" i="28"/>
  <c r="D96" i="28"/>
  <c r="E96" i="28"/>
  <c r="F96" i="28"/>
  <c r="G96" i="28"/>
  <c r="H96" i="28"/>
  <c r="I96" i="28"/>
  <c r="J96" i="28"/>
  <c r="L96" i="28"/>
  <c r="C97" i="28"/>
  <c r="D97" i="28"/>
  <c r="E97" i="28"/>
  <c r="F97" i="28"/>
  <c r="G97" i="28"/>
  <c r="H97" i="28"/>
  <c r="I97" i="28"/>
  <c r="J97" i="28"/>
  <c r="L97" i="28" s="1"/>
  <c r="C98" i="28"/>
  <c r="D98" i="28"/>
  <c r="E98" i="28"/>
  <c r="F98" i="28"/>
  <c r="G98" i="28"/>
  <c r="H98" i="28"/>
  <c r="I98" i="28"/>
  <c r="J98" i="28"/>
  <c r="L98" i="28" s="1"/>
  <c r="F99" i="28"/>
  <c r="G99" i="28"/>
  <c r="H99" i="28"/>
  <c r="I99" i="28"/>
  <c r="L99" i="28"/>
  <c r="C100" i="28"/>
  <c r="D100" i="28"/>
  <c r="E100" i="28"/>
  <c r="F100" i="28"/>
  <c r="G100" i="28"/>
  <c r="H100" i="28"/>
  <c r="I100" i="28"/>
  <c r="J100" i="28"/>
  <c r="L100" i="28"/>
  <c r="C101" i="28"/>
  <c r="D101" i="28"/>
  <c r="E101" i="28"/>
  <c r="F101" i="28"/>
  <c r="G101" i="28"/>
  <c r="H101" i="28"/>
  <c r="I101" i="28"/>
  <c r="J101" i="28"/>
  <c r="L101" i="28"/>
  <c r="H102" i="28"/>
  <c r="I102" i="28"/>
  <c r="J102" i="28"/>
  <c r="L102" i="28" s="1"/>
  <c r="E103" i="28"/>
  <c r="F103" i="28"/>
  <c r="G103" i="28"/>
  <c r="H104" i="28"/>
  <c r="J104" i="28"/>
  <c r="D105" i="28"/>
  <c r="E105" i="28"/>
  <c r="F105" i="28"/>
  <c r="C106" i="28"/>
  <c r="D106" i="28"/>
  <c r="E106" i="28"/>
  <c r="F106" i="28"/>
  <c r="G106" i="28"/>
  <c r="H106" i="28"/>
  <c r="I106" i="28"/>
  <c r="L106" i="28" s="1"/>
  <c r="J106" i="28"/>
  <c r="C107" i="28"/>
  <c r="D107" i="28"/>
  <c r="E107" i="28"/>
  <c r="F107" i="28"/>
  <c r="G107" i="28"/>
  <c r="H107" i="28"/>
  <c r="I107" i="28"/>
  <c r="J107" i="28"/>
  <c r="L107" i="28" s="1"/>
  <c r="C108" i="28"/>
  <c r="D108" i="28"/>
  <c r="E108" i="28"/>
  <c r="F108" i="28"/>
  <c r="G108" i="28"/>
  <c r="H108" i="28"/>
  <c r="I108" i="28"/>
  <c r="J108" i="28"/>
  <c r="L108" i="28"/>
  <c r="C109" i="28"/>
  <c r="D109" i="28"/>
  <c r="E109" i="28"/>
  <c r="F109" i="28"/>
  <c r="G109" i="28"/>
  <c r="H109" i="28"/>
  <c r="I109" i="28"/>
  <c r="J109" i="28"/>
  <c r="L109" i="28"/>
  <c r="C110" i="28"/>
  <c r="D110" i="28"/>
  <c r="E110" i="28"/>
  <c r="F110" i="28"/>
  <c r="G110" i="28"/>
  <c r="H110" i="28"/>
  <c r="I110" i="28"/>
  <c r="J110" i="28"/>
  <c r="L110" i="28" s="1"/>
  <c r="C111" i="28"/>
  <c r="D111" i="28"/>
  <c r="E111" i="28"/>
  <c r="F111" i="28"/>
  <c r="G111" i="28"/>
  <c r="H111" i="28"/>
  <c r="I111" i="28"/>
  <c r="J111" i="28"/>
  <c r="L111" i="28" s="1"/>
  <c r="C112" i="28"/>
  <c r="D112" i="28"/>
  <c r="E112" i="28"/>
  <c r="F112" i="28"/>
  <c r="G112" i="28"/>
  <c r="H112" i="28"/>
  <c r="I112" i="28"/>
  <c r="L112" i="28" s="1"/>
  <c r="J112" i="28"/>
  <c r="H113" i="28"/>
  <c r="I113" i="28"/>
  <c r="J113" i="28"/>
  <c r="L113" i="28"/>
  <c r="E114" i="28"/>
  <c r="F114" i="28"/>
  <c r="G114" i="28"/>
  <c r="H115" i="28"/>
  <c r="J115" i="28"/>
  <c r="E116" i="28"/>
  <c r="F116" i="28"/>
  <c r="C117" i="28"/>
  <c r="D117" i="28"/>
  <c r="E117" i="28"/>
  <c r="F117" i="28"/>
  <c r="G117" i="28"/>
  <c r="H117" i="28"/>
  <c r="I117" i="28"/>
  <c r="J117" i="28"/>
  <c r="L117" i="28"/>
  <c r="L70" i="28"/>
  <c r="M70" i="28"/>
  <c r="N70" i="28"/>
  <c r="O70" i="28"/>
  <c r="P70" i="28"/>
  <c r="Q70" i="28"/>
  <c r="R70" i="28"/>
  <c r="S70" i="28"/>
  <c r="V70" i="28" s="1"/>
  <c r="U70" i="28"/>
  <c r="L71" i="28"/>
  <c r="M71" i="28"/>
  <c r="N71" i="28"/>
  <c r="O71" i="28"/>
  <c r="P71" i="28"/>
  <c r="Q71" i="28"/>
  <c r="R71" i="28"/>
  <c r="S71" i="28"/>
  <c r="V71" i="28" s="1"/>
  <c r="U71" i="28"/>
  <c r="L72" i="28"/>
  <c r="M72" i="28"/>
  <c r="N72" i="28"/>
  <c r="O72" i="28"/>
  <c r="P72" i="28"/>
  <c r="Q72" i="28"/>
  <c r="R72" i="28"/>
  <c r="S72" i="28"/>
  <c r="V72" i="28" s="1"/>
  <c r="U72" i="28"/>
  <c r="L73" i="28"/>
  <c r="M73" i="28"/>
  <c r="N73" i="28"/>
  <c r="O73" i="28"/>
  <c r="P73" i="28"/>
  <c r="Q73" i="28"/>
  <c r="R73" i="28"/>
  <c r="S73" i="28"/>
  <c r="U73" i="28"/>
  <c r="V73" i="28"/>
  <c r="L74" i="28"/>
  <c r="M74" i="28"/>
  <c r="N74" i="28"/>
  <c r="O74" i="28"/>
  <c r="P74" i="28"/>
  <c r="Q74" i="28"/>
  <c r="R74" i="28"/>
  <c r="S74" i="28"/>
  <c r="V74" i="28" s="1"/>
  <c r="U74" i="28"/>
  <c r="L75" i="28"/>
  <c r="M75" i="28"/>
  <c r="N75" i="28"/>
  <c r="O75" i="28"/>
  <c r="P75" i="28"/>
  <c r="Q75" i="28"/>
  <c r="R75" i="28"/>
  <c r="S75" i="28"/>
  <c r="V75" i="28" s="1"/>
  <c r="L76" i="28"/>
  <c r="M76" i="28"/>
  <c r="N76" i="28"/>
  <c r="O76" i="28"/>
  <c r="P76" i="28"/>
  <c r="Q76" i="28"/>
  <c r="R76" i="28"/>
  <c r="S76" i="28"/>
  <c r="V76" i="28" s="1"/>
  <c r="L77" i="28"/>
  <c r="M77" i="28"/>
  <c r="N77" i="28"/>
  <c r="O77" i="28"/>
  <c r="P77" i="28"/>
  <c r="Q77" i="28"/>
  <c r="R77" i="28"/>
  <c r="S77" i="28"/>
  <c r="V77" i="28"/>
  <c r="L78" i="28"/>
  <c r="M78" i="28"/>
  <c r="N78" i="28"/>
  <c r="O78" i="28"/>
  <c r="P78" i="28"/>
  <c r="Q78" i="28"/>
  <c r="R78" i="28"/>
  <c r="S78" i="28"/>
  <c r="V78" i="28" s="1"/>
  <c r="U78" i="28"/>
  <c r="O69" i="28"/>
  <c r="O68" i="28"/>
  <c r="U63" i="28"/>
  <c r="V63" i="28"/>
  <c r="V64" i="28"/>
  <c r="V65" i="28"/>
  <c r="V66" i="28"/>
  <c r="U67" i="28"/>
  <c r="V67" i="28"/>
  <c r="L59" i="28"/>
  <c r="M59" i="28"/>
  <c r="N59" i="28"/>
  <c r="O59" i="28"/>
  <c r="P59" i="28"/>
  <c r="Q59" i="28"/>
  <c r="R59" i="28"/>
  <c r="S59" i="28"/>
  <c r="L60" i="28"/>
  <c r="M60" i="28"/>
  <c r="N60" i="28"/>
  <c r="O60" i="28"/>
  <c r="P60" i="28"/>
  <c r="Q60" i="28"/>
  <c r="R60" i="28"/>
  <c r="S60" i="28"/>
  <c r="L61" i="28"/>
  <c r="M61" i="28"/>
  <c r="N61" i="28"/>
  <c r="O61" i="28"/>
  <c r="P61" i="28"/>
  <c r="Q61" i="28"/>
  <c r="R61" i="28"/>
  <c r="S61" i="28"/>
  <c r="L62" i="28"/>
  <c r="M62" i="28"/>
  <c r="N62" i="28"/>
  <c r="O62" i="28"/>
  <c r="P62" i="28"/>
  <c r="Q62" i="28"/>
  <c r="R62" i="28"/>
  <c r="S62" i="28"/>
  <c r="L63" i="28"/>
  <c r="M63" i="28"/>
  <c r="N63" i="28"/>
  <c r="O63" i="28"/>
  <c r="P63" i="28"/>
  <c r="Q63" i="28"/>
  <c r="R63" i="28"/>
  <c r="S63" i="28"/>
  <c r="L64" i="28"/>
  <c r="M64" i="28"/>
  <c r="N64" i="28"/>
  <c r="O64" i="28"/>
  <c r="P64" i="28"/>
  <c r="Q64" i="28"/>
  <c r="R64" i="28"/>
  <c r="S64" i="28"/>
  <c r="L65" i="28"/>
  <c r="M65" i="28"/>
  <c r="N65" i="28"/>
  <c r="O65" i="28"/>
  <c r="P65" i="28"/>
  <c r="Q65" i="28"/>
  <c r="R65" i="28"/>
  <c r="S65" i="28"/>
  <c r="L66" i="28"/>
  <c r="M66" i="28"/>
  <c r="N66" i="28"/>
  <c r="O66" i="28"/>
  <c r="P66" i="28"/>
  <c r="Q66" i="28"/>
  <c r="R66" i="28"/>
  <c r="S66" i="28"/>
  <c r="L67" i="28"/>
  <c r="M67" i="28"/>
  <c r="N67" i="28"/>
  <c r="O67" i="28"/>
  <c r="P67" i="28"/>
  <c r="Q67" i="28"/>
  <c r="R67" i="28"/>
  <c r="S67" i="28"/>
  <c r="O58" i="28"/>
  <c r="O57" i="28"/>
  <c r="L48" i="28"/>
  <c r="M48" i="28"/>
  <c r="N48" i="28"/>
  <c r="O48" i="28"/>
  <c r="P48" i="28"/>
  <c r="Q48" i="28"/>
  <c r="R48" i="28"/>
  <c r="S48" i="28"/>
  <c r="V48" i="28" s="1"/>
  <c r="U48" i="28"/>
  <c r="L49" i="28"/>
  <c r="M49" i="28"/>
  <c r="N49" i="28"/>
  <c r="O49" i="28"/>
  <c r="P49" i="28"/>
  <c r="Q49" i="28"/>
  <c r="R49" i="28"/>
  <c r="S49" i="28"/>
  <c r="V49" i="28" s="1"/>
  <c r="U49" i="28"/>
  <c r="L50" i="28"/>
  <c r="M50" i="28"/>
  <c r="N50" i="28"/>
  <c r="O50" i="28"/>
  <c r="P50" i="28"/>
  <c r="Q50" i="28"/>
  <c r="R50" i="28"/>
  <c r="S50" i="28"/>
  <c r="V50" i="28" s="1"/>
  <c r="U50" i="28"/>
  <c r="L51" i="28"/>
  <c r="M51" i="28"/>
  <c r="N51" i="28"/>
  <c r="O51" i="28"/>
  <c r="P51" i="28"/>
  <c r="Q51" i="28"/>
  <c r="R51" i="28"/>
  <c r="S51" i="28"/>
  <c r="U51" i="28"/>
  <c r="V51" i="28"/>
  <c r="L52" i="28"/>
  <c r="M52" i="28"/>
  <c r="N52" i="28"/>
  <c r="O52" i="28"/>
  <c r="P52" i="28"/>
  <c r="Q52" i="28"/>
  <c r="R52" i="28"/>
  <c r="S52" i="28"/>
  <c r="V52" i="28" s="1"/>
  <c r="L53" i="28"/>
  <c r="M53" i="28"/>
  <c r="N53" i="28"/>
  <c r="O53" i="28"/>
  <c r="P53" i="28"/>
  <c r="Q53" i="28"/>
  <c r="R53" i="28"/>
  <c r="S53" i="28"/>
  <c r="V53" i="28" s="1"/>
  <c r="L54" i="28"/>
  <c r="M54" i="28"/>
  <c r="N54" i="28"/>
  <c r="O54" i="28"/>
  <c r="P54" i="28"/>
  <c r="Q54" i="28"/>
  <c r="R54" i="28"/>
  <c r="S54" i="28"/>
  <c r="V54" i="28" s="1"/>
  <c r="L55" i="28"/>
  <c r="M55" i="28"/>
  <c r="N55" i="28"/>
  <c r="O55" i="28"/>
  <c r="P55" i="28"/>
  <c r="Q55" i="28"/>
  <c r="R55" i="28"/>
  <c r="S55" i="28"/>
  <c r="V55" i="28"/>
  <c r="L56" i="28"/>
  <c r="M56" i="28"/>
  <c r="N56" i="28"/>
  <c r="O56" i="28"/>
  <c r="P56" i="28"/>
  <c r="Q56" i="28"/>
  <c r="R56" i="28"/>
  <c r="S56" i="28"/>
  <c r="V56" i="28" s="1"/>
  <c r="U56" i="28"/>
  <c r="O47" i="28"/>
  <c r="O46" i="28"/>
  <c r="L31" i="28"/>
  <c r="M31" i="28"/>
  <c r="N31" i="28"/>
  <c r="O31" i="28"/>
  <c r="P31" i="28"/>
  <c r="Q31" i="28"/>
  <c r="R31" i="28"/>
  <c r="S31" i="28"/>
  <c r="V31" i="28" s="1"/>
  <c r="U31" i="28"/>
  <c r="L32" i="28"/>
  <c r="M32" i="28"/>
  <c r="N32" i="28"/>
  <c r="O32" i="28"/>
  <c r="P32" i="28"/>
  <c r="Q32" i="28"/>
  <c r="R32" i="28"/>
  <c r="S32" i="28"/>
  <c r="V32" i="28" s="1"/>
  <c r="U32" i="28"/>
  <c r="L33" i="28"/>
  <c r="M33" i="28"/>
  <c r="N33" i="28"/>
  <c r="O33" i="28"/>
  <c r="P33" i="28"/>
  <c r="Q33" i="28"/>
  <c r="R33" i="28"/>
  <c r="S33" i="28"/>
  <c r="V33" i="28" s="1"/>
  <c r="U33" i="28"/>
  <c r="L34" i="28"/>
  <c r="M34" i="28"/>
  <c r="N34" i="28"/>
  <c r="O34" i="28"/>
  <c r="P34" i="28"/>
  <c r="Q34" i="28"/>
  <c r="R34" i="28"/>
  <c r="S34" i="28"/>
  <c r="V34" i="28" s="1"/>
  <c r="U34" i="28"/>
  <c r="L35" i="28"/>
  <c r="M35" i="28"/>
  <c r="N35" i="28"/>
  <c r="O35" i="28"/>
  <c r="P35" i="28"/>
  <c r="Q35" i="28"/>
  <c r="R35" i="28"/>
  <c r="V35" i="28" s="1"/>
  <c r="S35" i="28"/>
  <c r="U35" i="28"/>
  <c r="L36" i="28"/>
  <c r="M36" i="28"/>
  <c r="N36" i="28"/>
  <c r="O36" i="28"/>
  <c r="P36" i="28"/>
  <c r="Q36" i="28"/>
  <c r="R36" i="28"/>
  <c r="S36" i="28"/>
  <c r="V36" i="28" s="1"/>
  <c r="L37" i="28"/>
  <c r="M37" i="28"/>
  <c r="N37" i="28"/>
  <c r="O37" i="28"/>
  <c r="P37" i="28"/>
  <c r="Q37" i="28"/>
  <c r="R37" i="28"/>
  <c r="S37" i="28"/>
  <c r="V37" i="28" s="1"/>
  <c r="L38" i="28"/>
  <c r="M38" i="28"/>
  <c r="N38" i="28"/>
  <c r="O38" i="28"/>
  <c r="P38" i="28"/>
  <c r="Q38" i="28"/>
  <c r="R38" i="28"/>
  <c r="V38" i="28" s="1"/>
  <c r="S38" i="28"/>
  <c r="O39" i="28"/>
  <c r="O30" i="28"/>
  <c r="O29" i="28"/>
  <c r="O20" i="28"/>
  <c r="O21" i="28"/>
  <c r="O22" i="28"/>
  <c r="O23" i="28"/>
  <c r="O24" i="28"/>
  <c r="O25" i="28"/>
  <c r="O26" i="28"/>
  <c r="O27" i="28"/>
  <c r="O28" i="28"/>
  <c r="O19" i="28"/>
  <c r="O18" i="28"/>
  <c r="O17" i="28"/>
  <c r="L9" i="28"/>
  <c r="M9" i="28"/>
  <c r="N9" i="28"/>
  <c r="O9" i="28"/>
  <c r="P9" i="28"/>
  <c r="Q9" i="28"/>
  <c r="R9" i="28"/>
  <c r="S9" i="28"/>
  <c r="V9" i="28" s="1"/>
  <c r="U9" i="28"/>
  <c r="L10" i="28"/>
  <c r="M10" i="28"/>
  <c r="N10" i="28"/>
  <c r="O10" i="28"/>
  <c r="P10" i="28"/>
  <c r="Q10" i="28"/>
  <c r="R10" i="28"/>
  <c r="S10" i="28"/>
  <c r="U10" i="28"/>
  <c r="V10" i="28"/>
  <c r="L11" i="28"/>
  <c r="M11" i="28"/>
  <c r="N11" i="28"/>
  <c r="O11" i="28"/>
  <c r="P11" i="28"/>
  <c r="Q11" i="28"/>
  <c r="R11" i="28"/>
  <c r="S11" i="28"/>
  <c r="V11" i="28" s="1"/>
  <c r="U11" i="28"/>
  <c r="L12" i="28"/>
  <c r="M12" i="28"/>
  <c r="N12" i="28"/>
  <c r="O12" i="28"/>
  <c r="P12" i="28"/>
  <c r="Q12" i="28"/>
  <c r="R12" i="28"/>
  <c r="S12" i="28"/>
  <c r="U12" i="28"/>
  <c r="V12" i="28"/>
  <c r="L13" i="28"/>
  <c r="M13" i="28"/>
  <c r="N13" i="28"/>
  <c r="O13" i="28"/>
  <c r="P13" i="28"/>
  <c r="Q13" i="28"/>
  <c r="R13" i="28"/>
  <c r="S13" i="28"/>
  <c r="V13" i="28" s="1"/>
  <c r="U13" i="28"/>
  <c r="L14" i="28"/>
  <c r="M14" i="28"/>
  <c r="N14" i="28"/>
  <c r="O14" i="28"/>
  <c r="P14" i="28"/>
  <c r="Q14" i="28"/>
  <c r="R14" i="28"/>
  <c r="V14" i="28" s="1"/>
  <c r="S14" i="28"/>
  <c r="U14" i="28"/>
  <c r="L15" i="28"/>
  <c r="M15" i="28"/>
  <c r="N15" i="28"/>
  <c r="O15" i="28"/>
  <c r="P15" i="28"/>
  <c r="Q15" i="28"/>
  <c r="R15" i="28"/>
  <c r="S15" i="28"/>
  <c r="V15" i="28" s="1"/>
  <c r="U15" i="28"/>
  <c r="L16" i="28"/>
  <c r="M16" i="28"/>
  <c r="N16" i="28"/>
  <c r="O16" i="28"/>
  <c r="P16" i="28"/>
  <c r="Q16" i="28"/>
  <c r="R16" i="28"/>
  <c r="S16" i="28"/>
  <c r="U16" i="28"/>
  <c r="V16" i="28"/>
  <c r="O8" i="28"/>
  <c r="O7" i="28"/>
  <c r="F67" i="30"/>
  <c r="G67" i="30"/>
  <c r="H67" i="30"/>
  <c r="L55" i="30"/>
  <c r="M55" i="30"/>
  <c r="N55" i="30"/>
  <c r="O55" i="30"/>
  <c r="P55" i="30"/>
  <c r="Q55" i="30"/>
  <c r="R55" i="30"/>
  <c r="S55" i="30"/>
  <c r="V55" i="30" s="1"/>
  <c r="L56" i="30"/>
  <c r="M56" i="30"/>
  <c r="N56" i="30"/>
  <c r="O56" i="30"/>
  <c r="P56" i="30"/>
  <c r="Q56" i="30"/>
  <c r="R56" i="30"/>
  <c r="S56" i="30"/>
  <c r="V56" i="30" s="1"/>
  <c r="L57" i="30"/>
  <c r="M57" i="30"/>
  <c r="N57" i="30"/>
  <c r="O57" i="30"/>
  <c r="P57" i="30"/>
  <c r="Q57" i="30"/>
  <c r="R57" i="30"/>
  <c r="S57" i="30"/>
  <c r="V57" i="30" s="1"/>
  <c r="L58" i="30"/>
  <c r="M58" i="30"/>
  <c r="N58" i="30"/>
  <c r="O58" i="30"/>
  <c r="P58" i="30"/>
  <c r="Q58" i="30"/>
  <c r="R58" i="30"/>
  <c r="S58" i="30"/>
  <c r="V58" i="30" s="1"/>
  <c r="L59" i="30"/>
  <c r="M59" i="30"/>
  <c r="N59" i="30"/>
  <c r="O59" i="30"/>
  <c r="P59" i="30"/>
  <c r="Q59" i="30"/>
  <c r="R59" i="30"/>
  <c r="S59" i="30"/>
  <c r="V59" i="30" s="1"/>
  <c r="L60" i="30"/>
  <c r="M60" i="30"/>
  <c r="N60" i="30"/>
  <c r="O60" i="30"/>
  <c r="P60" i="30"/>
  <c r="Q60" i="30"/>
  <c r="R60" i="30"/>
  <c r="S60" i="30"/>
  <c r="V60" i="30" s="1"/>
  <c r="O54" i="30"/>
  <c r="U55" i="30"/>
  <c r="U56" i="30"/>
  <c r="U57" i="30"/>
  <c r="V47" i="30"/>
  <c r="U48" i="30"/>
  <c r="V48" i="30"/>
  <c r="U49" i="30"/>
  <c r="V49" i="30"/>
  <c r="V50" i="30"/>
  <c r="V51" i="30"/>
  <c r="V52" i="30"/>
  <c r="L42" i="30"/>
  <c r="M42" i="30"/>
  <c r="N42" i="30"/>
  <c r="O42" i="30"/>
  <c r="P42" i="30"/>
  <c r="Q42" i="30"/>
  <c r="R42" i="30"/>
  <c r="S42" i="30"/>
  <c r="V42" i="30" s="1"/>
  <c r="L43" i="30"/>
  <c r="M43" i="30"/>
  <c r="N43" i="30"/>
  <c r="O43" i="30"/>
  <c r="P43" i="30"/>
  <c r="Q43" i="30"/>
  <c r="R43" i="30"/>
  <c r="S43" i="30"/>
  <c r="V43" i="30" s="1"/>
  <c r="L44" i="30"/>
  <c r="M44" i="30"/>
  <c r="N44" i="30"/>
  <c r="O44" i="30"/>
  <c r="P44" i="30"/>
  <c r="Q44" i="30"/>
  <c r="R44" i="30"/>
  <c r="S44" i="30"/>
  <c r="V44" i="30" s="1"/>
  <c r="L50" i="30"/>
  <c r="M50" i="30"/>
  <c r="N50" i="30"/>
  <c r="O50" i="30"/>
  <c r="P50" i="30"/>
  <c r="Q50" i="30"/>
  <c r="R50" i="30"/>
  <c r="S50" i="30"/>
  <c r="L51" i="30"/>
  <c r="M51" i="30"/>
  <c r="N51" i="30"/>
  <c r="O51" i="30"/>
  <c r="P51" i="30"/>
  <c r="Q51" i="30"/>
  <c r="R51" i="30"/>
  <c r="S51" i="30"/>
  <c r="L52" i="30"/>
  <c r="M52" i="30"/>
  <c r="N52" i="30"/>
  <c r="O52" i="30"/>
  <c r="P52" i="30"/>
  <c r="Q52" i="30"/>
  <c r="R52" i="30"/>
  <c r="S52" i="30"/>
  <c r="O53" i="30"/>
  <c r="O47" i="30"/>
  <c r="O48" i="30"/>
  <c r="O49" i="30"/>
  <c r="O46" i="30"/>
  <c r="O45" i="30"/>
  <c r="O39" i="30"/>
  <c r="O40" i="30"/>
  <c r="O41" i="30"/>
  <c r="O38" i="30"/>
  <c r="O37" i="30"/>
  <c r="P25" i="30"/>
  <c r="Q25" i="30"/>
  <c r="P26" i="30"/>
  <c r="Q26" i="30"/>
  <c r="P27" i="30"/>
  <c r="Q27" i="30"/>
  <c r="P28" i="30"/>
  <c r="Q28" i="30"/>
  <c r="P29" i="30"/>
  <c r="Q29" i="30"/>
  <c r="P30" i="30"/>
  <c r="Q30" i="30"/>
  <c r="O25" i="30"/>
  <c r="O26" i="30"/>
  <c r="O27" i="30"/>
  <c r="O28" i="30"/>
  <c r="O29" i="30"/>
  <c r="O30" i="30"/>
  <c r="O24" i="30"/>
  <c r="O7" i="30"/>
  <c r="P7" i="30"/>
  <c r="Q7" i="30"/>
  <c r="O8" i="30"/>
  <c r="P8" i="30"/>
  <c r="Q8" i="30"/>
  <c r="O9" i="30"/>
  <c r="P9" i="30"/>
  <c r="Q9" i="30"/>
  <c r="O10" i="30"/>
  <c r="P10" i="30"/>
  <c r="Q10" i="30"/>
  <c r="O11" i="30"/>
  <c r="P11" i="30"/>
  <c r="Q11" i="30"/>
  <c r="O14" i="30"/>
  <c r="P14" i="30"/>
  <c r="Q14" i="30"/>
  <c r="O15" i="30"/>
  <c r="P15" i="30"/>
  <c r="Q15" i="30"/>
  <c r="O16" i="30"/>
  <c r="P16" i="30"/>
  <c r="Q16" i="30"/>
  <c r="O17" i="30"/>
  <c r="P17" i="30"/>
  <c r="Q17" i="30"/>
  <c r="O18" i="30"/>
  <c r="P18" i="30"/>
  <c r="Q18" i="30"/>
  <c r="O19" i="30"/>
  <c r="P19" i="30"/>
  <c r="Q19" i="30"/>
  <c r="O22" i="30"/>
  <c r="P22" i="30"/>
  <c r="Q22" i="30"/>
  <c r="N25" i="30"/>
  <c r="N26" i="30"/>
  <c r="N27" i="30"/>
  <c r="N28" i="30"/>
  <c r="N29" i="30"/>
  <c r="N30" i="30"/>
  <c r="M25" i="30"/>
  <c r="M26" i="30"/>
  <c r="M27" i="30"/>
  <c r="M28" i="30"/>
  <c r="M29" i="30"/>
  <c r="M30" i="30"/>
  <c r="L28" i="30"/>
  <c r="L29" i="30"/>
  <c r="L30" i="30"/>
  <c r="C25" i="30"/>
  <c r="D25" i="30"/>
  <c r="E25" i="30"/>
  <c r="F25" i="30"/>
  <c r="G25" i="30"/>
  <c r="H25" i="30"/>
  <c r="I25" i="30"/>
  <c r="J25" i="30"/>
  <c r="C26" i="30"/>
  <c r="D26" i="30"/>
  <c r="E26" i="30"/>
  <c r="F26" i="30"/>
  <c r="G26" i="30"/>
  <c r="H26" i="30"/>
  <c r="I26" i="30"/>
  <c r="J26" i="30"/>
  <c r="C27" i="30"/>
  <c r="D27" i="30"/>
  <c r="E27" i="30"/>
  <c r="F27" i="30"/>
  <c r="G27" i="30"/>
  <c r="H27" i="30"/>
  <c r="I27" i="30"/>
  <c r="J27" i="30"/>
  <c r="C28" i="30"/>
  <c r="D28" i="30"/>
  <c r="E28" i="30"/>
  <c r="F28" i="30"/>
  <c r="G28" i="30"/>
  <c r="H28" i="30"/>
  <c r="I28" i="30"/>
  <c r="J28" i="30"/>
  <c r="C29" i="30"/>
  <c r="D29" i="30"/>
  <c r="E29" i="30"/>
  <c r="F29" i="30"/>
  <c r="G29" i="30"/>
  <c r="H29" i="30"/>
  <c r="I29" i="30"/>
  <c r="J29" i="30"/>
  <c r="C30" i="30"/>
  <c r="D30" i="30"/>
  <c r="E30" i="30"/>
  <c r="F30" i="30"/>
  <c r="G30" i="30"/>
  <c r="H30" i="30"/>
  <c r="I30" i="30"/>
  <c r="J30" i="30"/>
  <c r="F24" i="30"/>
  <c r="F54" i="30"/>
  <c r="G54" i="30"/>
  <c r="F55" i="30"/>
  <c r="G55" i="30"/>
  <c r="F56" i="30"/>
  <c r="G56" i="30"/>
  <c r="F57" i="30"/>
  <c r="G57" i="30"/>
  <c r="F58" i="30"/>
  <c r="G58" i="30"/>
  <c r="F59" i="30"/>
  <c r="G59" i="30"/>
  <c r="F60" i="30"/>
  <c r="G60" i="30"/>
  <c r="C55" i="30"/>
  <c r="D55" i="30"/>
  <c r="E55" i="30"/>
  <c r="H55" i="30"/>
  <c r="I55" i="30"/>
  <c r="J55" i="30"/>
  <c r="C56" i="30"/>
  <c r="D56" i="30"/>
  <c r="E56" i="30"/>
  <c r="H56" i="30"/>
  <c r="I56" i="30"/>
  <c r="J56" i="30"/>
  <c r="C57" i="30"/>
  <c r="D57" i="30"/>
  <c r="E57" i="30"/>
  <c r="H57" i="30"/>
  <c r="I57" i="30"/>
  <c r="J57" i="30"/>
  <c r="C58" i="30"/>
  <c r="D58" i="30"/>
  <c r="E58" i="30"/>
  <c r="H58" i="30"/>
  <c r="I58" i="30"/>
  <c r="J58" i="30"/>
  <c r="C59" i="30"/>
  <c r="D59" i="30"/>
  <c r="E59" i="30"/>
  <c r="H59" i="30"/>
  <c r="I59" i="30"/>
  <c r="J59" i="30"/>
  <c r="C60" i="30"/>
  <c r="D60" i="30"/>
  <c r="E60" i="30"/>
  <c r="H60" i="30"/>
  <c r="I60" i="30"/>
  <c r="J60" i="30"/>
  <c r="F53" i="30"/>
  <c r="G53" i="30"/>
  <c r="H53" i="30"/>
  <c r="H54" i="30"/>
  <c r="F29" i="28"/>
  <c r="F85" i="28"/>
  <c r="G85" i="28"/>
  <c r="F68" i="28"/>
  <c r="F69" i="28"/>
  <c r="F70" i="28"/>
  <c r="F71" i="28"/>
  <c r="F72" i="28"/>
  <c r="F73" i="28"/>
  <c r="F75" i="28"/>
  <c r="F77" i="28"/>
  <c r="F78" i="28"/>
  <c r="I70" i="28"/>
  <c r="J70" i="28"/>
  <c r="I71" i="28"/>
  <c r="J71" i="28"/>
  <c r="I72" i="28"/>
  <c r="J72" i="28"/>
  <c r="I73" i="28"/>
  <c r="J73" i="28"/>
  <c r="I74" i="28"/>
  <c r="J74" i="28"/>
  <c r="I75" i="28"/>
  <c r="J75" i="28"/>
  <c r="I76" i="28"/>
  <c r="J76" i="28"/>
  <c r="I77" i="28"/>
  <c r="J77" i="28"/>
  <c r="I78" i="28"/>
  <c r="J78" i="28"/>
  <c r="D30" i="28"/>
  <c r="E30" i="28"/>
  <c r="F30" i="28"/>
  <c r="G30" i="28"/>
  <c r="H30" i="28"/>
  <c r="I30" i="28"/>
  <c r="J30" i="28"/>
  <c r="D31" i="28"/>
  <c r="E31" i="28"/>
  <c r="F31" i="28"/>
  <c r="G31" i="28"/>
  <c r="H31" i="28"/>
  <c r="I31" i="28"/>
  <c r="J31" i="28"/>
  <c r="D32" i="28"/>
  <c r="E32" i="28"/>
  <c r="F32" i="28"/>
  <c r="G32" i="28"/>
  <c r="H32" i="28"/>
  <c r="I32" i="28"/>
  <c r="J32" i="28"/>
  <c r="D33" i="28"/>
  <c r="E33" i="28"/>
  <c r="F33" i="28"/>
  <c r="G33" i="28"/>
  <c r="H33" i="28"/>
  <c r="I33" i="28"/>
  <c r="J33" i="28"/>
  <c r="D34" i="28"/>
  <c r="E34" i="28"/>
  <c r="F34" i="28"/>
  <c r="G34" i="28"/>
  <c r="H34" i="28"/>
  <c r="I34" i="28"/>
  <c r="J34" i="28"/>
  <c r="D35" i="28"/>
  <c r="E35" i="28"/>
  <c r="F35" i="28"/>
  <c r="G35" i="28"/>
  <c r="H35" i="28"/>
  <c r="I35" i="28"/>
  <c r="J35" i="28"/>
  <c r="D36" i="28"/>
  <c r="E36" i="28"/>
  <c r="F36" i="28"/>
  <c r="G36" i="28"/>
  <c r="H36" i="28"/>
  <c r="I36" i="28"/>
  <c r="J36" i="28"/>
  <c r="D37" i="28"/>
  <c r="E37" i="28"/>
  <c r="F37" i="28"/>
  <c r="G37" i="28"/>
  <c r="H37" i="28"/>
  <c r="I37" i="28"/>
  <c r="J37" i="28"/>
  <c r="D38" i="28"/>
  <c r="E38" i="28"/>
  <c r="F38" i="28"/>
  <c r="G38" i="28"/>
  <c r="H38" i="28"/>
  <c r="I38" i="28"/>
  <c r="J38" i="28"/>
  <c r="D39" i="28"/>
  <c r="E39" i="28"/>
  <c r="F39" i="28"/>
  <c r="G39" i="28"/>
  <c r="H39" i="28"/>
  <c r="I39" i="28"/>
  <c r="J39" i="28"/>
  <c r="C31" i="28"/>
  <c r="C32" i="28"/>
  <c r="C33" i="28"/>
  <c r="C34" i="28"/>
  <c r="C35" i="28"/>
  <c r="C36" i="28"/>
  <c r="C37" i="28"/>
  <c r="C38" i="28"/>
  <c r="C39" i="28"/>
  <c r="F103" i="12"/>
  <c r="G103" i="12"/>
  <c r="F104" i="12"/>
  <c r="G104" i="12"/>
  <c r="F105" i="12"/>
  <c r="G105" i="12"/>
  <c r="F106" i="12"/>
  <c r="G106" i="12"/>
  <c r="F107" i="12"/>
  <c r="G107" i="12"/>
  <c r="F108" i="12"/>
  <c r="G108" i="12"/>
  <c r="F109" i="12"/>
  <c r="G109" i="12"/>
  <c r="F110" i="12"/>
  <c r="G110" i="12"/>
  <c r="F111" i="12"/>
  <c r="G111" i="12"/>
  <c r="F112" i="12"/>
  <c r="G112" i="12"/>
  <c r="F113" i="12"/>
  <c r="G113" i="12"/>
  <c r="F114" i="12"/>
  <c r="G114" i="12"/>
  <c r="F115" i="12"/>
  <c r="G115" i="12"/>
  <c r="F116" i="12"/>
  <c r="G116" i="12"/>
  <c r="F117" i="12"/>
  <c r="G117" i="12"/>
  <c r="F118" i="12"/>
  <c r="G118" i="12"/>
  <c r="F119" i="12"/>
  <c r="G119" i="12"/>
  <c r="F120" i="12"/>
  <c r="G120" i="12"/>
  <c r="F121" i="12"/>
  <c r="G121" i="12"/>
  <c r="F122" i="12"/>
  <c r="G122" i="12"/>
  <c r="F123" i="12"/>
  <c r="G123" i="12"/>
  <c r="F124" i="12"/>
  <c r="G124" i="12"/>
  <c r="F125" i="12"/>
  <c r="G125" i="12"/>
  <c r="F126" i="12"/>
  <c r="G126" i="12"/>
  <c r="F127" i="12"/>
  <c r="G127" i="12"/>
  <c r="F128" i="12"/>
  <c r="G128" i="12"/>
  <c r="F129" i="12"/>
  <c r="G129" i="12"/>
  <c r="F130" i="12"/>
  <c r="G130" i="12"/>
  <c r="F131" i="12"/>
  <c r="G131" i="12"/>
  <c r="F132" i="12"/>
  <c r="G132" i="12"/>
  <c r="F133" i="12"/>
  <c r="G133" i="12"/>
  <c r="F134" i="12"/>
  <c r="G134" i="12"/>
  <c r="F135" i="12"/>
  <c r="G135" i="12"/>
  <c r="F136" i="12"/>
  <c r="G136" i="12"/>
  <c r="F137" i="12"/>
  <c r="G137" i="12"/>
  <c r="F138" i="12"/>
  <c r="G138" i="12"/>
  <c r="F139" i="12"/>
  <c r="G139" i="12"/>
  <c r="F140" i="12"/>
  <c r="G140" i="12"/>
  <c r="F141" i="12"/>
  <c r="G141" i="12"/>
  <c r="F142" i="12"/>
  <c r="G142" i="12"/>
  <c r="F143" i="12"/>
  <c r="G143" i="12"/>
  <c r="F144" i="12"/>
  <c r="G144" i="12"/>
  <c r="O55" i="12"/>
  <c r="O94" i="12" s="1"/>
  <c r="P55" i="12"/>
  <c r="O56" i="12"/>
  <c r="P56" i="12"/>
  <c r="O57" i="12"/>
  <c r="P57" i="12"/>
  <c r="O58" i="12"/>
  <c r="P58" i="12"/>
  <c r="O59" i="12"/>
  <c r="P59" i="12"/>
  <c r="O60" i="12"/>
  <c r="P60" i="12"/>
  <c r="O61" i="12"/>
  <c r="P61" i="12"/>
  <c r="O62" i="12"/>
  <c r="P62" i="12"/>
  <c r="O63" i="12"/>
  <c r="P63" i="12"/>
  <c r="O64" i="12"/>
  <c r="P64" i="12"/>
  <c r="O65" i="12"/>
  <c r="P65" i="12"/>
  <c r="O66" i="12"/>
  <c r="P66" i="12"/>
  <c r="O67" i="12"/>
  <c r="P67" i="12"/>
  <c r="O68" i="12"/>
  <c r="P68" i="12"/>
  <c r="O69" i="12"/>
  <c r="P69" i="12"/>
  <c r="O70" i="12"/>
  <c r="P70" i="12"/>
  <c r="P94" i="12" s="1"/>
  <c r="O71" i="12"/>
  <c r="P71" i="12"/>
  <c r="O72" i="12"/>
  <c r="P72" i="12"/>
  <c r="O73" i="12"/>
  <c r="P73" i="12"/>
  <c r="O74" i="12"/>
  <c r="P74" i="12"/>
  <c r="O75" i="12"/>
  <c r="P75" i="12"/>
  <c r="O76" i="12"/>
  <c r="P76" i="12"/>
  <c r="O77" i="12"/>
  <c r="P77" i="12"/>
  <c r="O78" i="12"/>
  <c r="P78" i="12"/>
  <c r="O79" i="12"/>
  <c r="P79" i="12"/>
  <c r="O80" i="12"/>
  <c r="P80" i="12"/>
  <c r="O81" i="12"/>
  <c r="P81" i="12"/>
  <c r="O82" i="12"/>
  <c r="P82" i="12"/>
  <c r="O83" i="12"/>
  <c r="P83" i="12"/>
  <c r="O84" i="12"/>
  <c r="P84" i="12"/>
  <c r="O85" i="12"/>
  <c r="P85" i="12"/>
  <c r="O86" i="12"/>
  <c r="P86" i="12"/>
  <c r="O87" i="12"/>
  <c r="P87" i="12"/>
  <c r="O88" i="12"/>
  <c r="P88" i="12"/>
  <c r="O89" i="12"/>
  <c r="P89" i="12"/>
  <c r="O90" i="12"/>
  <c r="P90" i="12"/>
  <c r="O91" i="12"/>
  <c r="P91" i="12"/>
  <c r="O92" i="12"/>
  <c r="P92" i="12"/>
  <c r="O93" i="12"/>
  <c r="P93" i="12"/>
  <c r="O95" i="12"/>
  <c r="P95" i="12"/>
  <c r="O96" i="12"/>
  <c r="P96" i="12"/>
  <c r="F47" i="12"/>
  <c r="F48" i="12"/>
  <c r="O7" i="12"/>
  <c r="P7" i="12"/>
  <c r="P46" i="12" s="1"/>
  <c r="O8" i="12"/>
  <c r="P8" i="12"/>
  <c r="O9" i="12"/>
  <c r="P9" i="12"/>
  <c r="O10" i="12"/>
  <c r="P10" i="12"/>
  <c r="O11" i="12"/>
  <c r="P11" i="12"/>
  <c r="O12" i="12"/>
  <c r="P12" i="12"/>
  <c r="O13" i="12"/>
  <c r="P13" i="12"/>
  <c r="O14" i="12"/>
  <c r="P14" i="12"/>
  <c r="O15" i="12"/>
  <c r="P15" i="12"/>
  <c r="O16" i="12"/>
  <c r="P16" i="12"/>
  <c r="O17" i="12"/>
  <c r="P17" i="12"/>
  <c r="O18" i="12"/>
  <c r="P18" i="12"/>
  <c r="O19" i="12"/>
  <c r="P19" i="12"/>
  <c r="O20" i="12"/>
  <c r="P20" i="12"/>
  <c r="O21" i="12"/>
  <c r="P21" i="12"/>
  <c r="O22" i="12"/>
  <c r="P22" i="12"/>
  <c r="O23" i="12"/>
  <c r="P23" i="12"/>
  <c r="O24" i="12"/>
  <c r="P24" i="12"/>
  <c r="O25" i="12"/>
  <c r="P25" i="12"/>
  <c r="O26" i="12"/>
  <c r="P26" i="12"/>
  <c r="O27" i="12"/>
  <c r="P27" i="12"/>
  <c r="O28" i="12"/>
  <c r="P28" i="12"/>
  <c r="O29" i="12"/>
  <c r="P29" i="12"/>
  <c r="O30" i="12"/>
  <c r="P30" i="12"/>
  <c r="O31" i="12"/>
  <c r="P31" i="12"/>
  <c r="O32" i="12"/>
  <c r="P32" i="12"/>
  <c r="O33" i="12"/>
  <c r="P33" i="12"/>
  <c r="O34" i="12"/>
  <c r="O46" i="12" s="1"/>
  <c r="P34" i="12"/>
  <c r="O35" i="12"/>
  <c r="P35" i="12"/>
  <c r="O36" i="12"/>
  <c r="P36" i="12"/>
  <c r="O37" i="12"/>
  <c r="P37" i="12"/>
  <c r="O38" i="12"/>
  <c r="P38" i="12"/>
  <c r="O39" i="12"/>
  <c r="P39" i="12"/>
  <c r="O40" i="12"/>
  <c r="P40" i="12"/>
  <c r="O41" i="12"/>
  <c r="P41" i="12"/>
  <c r="O42" i="12"/>
  <c r="P42" i="12"/>
  <c r="O43" i="12"/>
  <c r="P43" i="12"/>
  <c r="O44" i="12"/>
  <c r="P44" i="12"/>
  <c r="O45" i="12"/>
  <c r="P45" i="12"/>
  <c r="O47" i="12"/>
  <c r="P47" i="12"/>
  <c r="O48" i="12"/>
  <c r="P48" i="12"/>
  <c r="F94" i="12"/>
  <c r="F95" i="12"/>
  <c r="F96" i="12"/>
  <c r="E101" i="43"/>
  <c r="F101" i="43"/>
  <c r="G101" i="43"/>
  <c r="E102" i="43"/>
  <c r="F102" i="43"/>
  <c r="G102" i="43"/>
  <c r="E103" i="43"/>
  <c r="F103" i="43"/>
  <c r="G103" i="43"/>
  <c r="E104" i="43"/>
  <c r="F104" i="43"/>
  <c r="G104" i="43"/>
  <c r="E105" i="43"/>
  <c r="F105" i="43"/>
  <c r="G105" i="43"/>
  <c r="E106" i="43"/>
  <c r="F106" i="43"/>
  <c r="G106" i="43"/>
  <c r="E107" i="43"/>
  <c r="F107" i="43"/>
  <c r="G107" i="43"/>
  <c r="E108" i="43"/>
  <c r="F108" i="43"/>
  <c r="G108" i="43"/>
  <c r="E109" i="43"/>
  <c r="F109" i="43"/>
  <c r="G109" i="43"/>
  <c r="E110" i="43"/>
  <c r="F110" i="43"/>
  <c r="G110" i="43"/>
  <c r="E111" i="43"/>
  <c r="F111" i="43"/>
  <c r="G111" i="43"/>
  <c r="E112" i="43"/>
  <c r="F112" i="43"/>
  <c r="G112" i="43"/>
  <c r="E113" i="43"/>
  <c r="F113" i="43"/>
  <c r="G113" i="43"/>
  <c r="E114" i="43"/>
  <c r="F114" i="43"/>
  <c r="G114" i="43"/>
  <c r="E115" i="43"/>
  <c r="F115" i="43"/>
  <c r="G115" i="43"/>
  <c r="E116" i="43"/>
  <c r="F116" i="43"/>
  <c r="G116" i="43"/>
  <c r="E117" i="43"/>
  <c r="F117" i="43"/>
  <c r="G117" i="43"/>
  <c r="E118" i="43"/>
  <c r="F118" i="43"/>
  <c r="G118" i="43"/>
  <c r="E119" i="43"/>
  <c r="F119" i="43"/>
  <c r="G119" i="43"/>
  <c r="E120" i="43"/>
  <c r="F120" i="43"/>
  <c r="G120" i="43"/>
  <c r="E121" i="43"/>
  <c r="F121" i="43"/>
  <c r="G121" i="43"/>
  <c r="E122" i="43"/>
  <c r="F122" i="43"/>
  <c r="G122" i="43"/>
  <c r="E123" i="43"/>
  <c r="F123" i="43"/>
  <c r="G123" i="43"/>
  <c r="E124" i="43"/>
  <c r="F124" i="43"/>
  <c r="G124" i="43"/>
  <c r="E125" i="43"/>
  <c r="F125" i="43"/>
  <c r="G125" i="43"/>
  <c r="E126" i="43"/>
  <c r="F126" i="43"/>
  <c r="G126" i="43"/>
  <c r="E127" i="43"/>
  <c r="F127" i="43"/>
  <c r="G127" i="43"/>
  <c r="E128" i="43"/>
  <c r="F128" i="43"/>
  <c r="G128" i="43"/>
  <c r="E129" i="43"/>
  <c r="F129" i="43"/>
  <c r="G129" i="43"/>
  <c r="E130" i="43"/>
  <c r="F130" i="43"/>
  <c r="G130" i="43"/>
  <c r="E131" i="43"/>
  <c r="F131" i="43"/>
  <c r="G131" i="43"/>
  <c r="E132" i="43"/>
  <c r="F132" i="43"/>
  <c r="G132" i="43"/>
  <c r="E133" i="43"/>
  <c r="F133" i="43"/>
  <c r="G133" i="43"/>
  <c r="E134" i="43"/>
  <c r="F134" i="43"/>
  <c r="G134" i="43"/>
  <c r="E135" i="43"/>
  <c r="F135" i="43"/>
  <c r="G135" i="43"/>
  <c r="E136" i="43"/>
  <c r="F136" i="43"/>
  <c r="G136" i="43"/>
  <c r="E137" i="43"/>
  <c r="F137" i="43"/>
  <c r="G137" i="43"/>
  <c r="E138" i="43"/>
  <c r="F138" i="43"/>
  <c r="G138" i="43"/>
  <c r="E139" i="43"/>
  <c r="F139" i="43"/>
  <c r="G139" i="43"/>
  <c r="E140" i="43"/>
  <c r="F140" i="43"/>
  <c r="G140" i="43"/>
  <c r="E141" i="43"/>
  <c r="F141" i="43"/>
  <c r="G141" i="43"/>
  <c r="E101" i="42"/>
  <c r="F101" i="42"/>
  <c r="G101" i="42"/>
  <c r="E102" i="42"/>
  <c r="F102" i="42"/>
  <c r="G102" i="42"/>
  <c r="E103" i="42"/>
  <c r="F103" i="42"/>
  <c r="G103" i="42"/>
  <c r="E104" i="42"/>
  <c r="F104" i="42"/>
  <c r="G104" i="42"/>
  <c r="E105" i="42"/>
  <c r="F105" i="42"/>
  <c r="G105" i="42"/>
  <c r="E106" i="42"/>
  <c r="F106" i="42"/>
  <c r="G106" i="42"/>
  <c r="E107" i="42"/>
  <c r="F107" i="42"/>
  <c r="G107" i="42"/>
  <c r="E108" i="42"/>
  <c r="F108" i="42"/>
  <c r="G108" i="42"/>
  <c r="E109" i="42"/>
  <c r="F109" i="42"/>
  <c r="G109" i="42"/>
  <c r="E110" i="42"/>
  <c r="F110" i="42"/>
  <c r="G110" i="42"/>
  <c r="E111" i="42"/>
  <c r="F111" i="42"/>
  <c r="G111" i="42"/>
  <c r="E112" i="42"/>
  <c r="F112" i="42"/>
  <c r="G112" i="42"/>
  <c r="E113" i="42"/>
  <c r="F113" i="42"/>
  <c r="G113" i="42"/>
  <c r="E114" i="42"/>
  <c r="F114" i="42"/>
  <c r="G114" i="42"/>
  <c r="E115" i="42"/>
  <c r="F115" i="42"/>
  <c r="G115" i="42"/>
  <c r="E116" i="42"/>
  <c r="F116" i="42"/>
  <c r="G116" i="42"/>
  <c r="E117" i="42"/>
  <c r="F117" i="42"/>
  <c r="G117" i="42"/>
  <c r="E118" i="42"/>
  <c r="F118" i="42"/>
  <c r="G118" i="42"/>
  <c r="E119" i="42"/>
  <c r="F119" i="42"/>
  <c r="G119" i="42"/>
  <c r="E120" i="42"/>
  <c r="F120" i="42"/>
  <c r="G120" i="42"/>
  <c r="E121" i="42"/>
  <c r="F121" i="42"/>
  <c r="G121" i="42"/>
  <c r="E122" i="42"/>
  <c r="F122" i="42"/>
  <c r="G122" i="42"/>
  <c r="E123" i="42"/>
  <c r="F123" i="42"/>
  <c r="G123" i="42"/>
  <c r="E124" i="42"/>
  <c r="F124" i="42"/>
  <c r="G124" i="42"/>
  <c r="E125" i="42"/>
  <c r="F125" i="42"/>
  <c r="G125" i="42"/>
  <c r="E126" i="42"/>
  <c r="F126" i="42"/>
  <c r="G126" i="42"/>
  <c r="E127" i="42"/>
  <c r="F127" i="42"/>
  <c r="G127" i="42"/>
  <c r="E128" i="42"/>
  <c r="F128" i="42"/>
  <c r="G128" i="42"/>
  <c r="E129" i="42"/>
  <c r="F129" i="42"/>
  <c r="G129" i="42"/>
  <c r="E130" i="42"/>
  <c r="F130" i="42"/>
  <c r="G130" i="42"/>
  <c r="E131" i="42"/>
  <c r="F131" i="42"/>
  <c r="G131" i="42"/>
  <c r="E132" i="42"/>
  <c r="F132" i="42"/>
  <c r="G132" i="42"/>
  <c r="E133" i="42"/>
  <c r="F133" i="42"/>
  <c r="G133" i="42"/>
  <c r="E134" i="42"/>
  <c r="F134" i="42"/>
  <c r="G134" i="42"/>
  <c r="E135" i="42"/>
  <c r="F135" i="42"/>
  <c r="G135" i="42"/>
  <c r="E136" i="42"/>
  <c r="F136" i="42"/>
  <c r="G136" i="42"/>
  <c r="E137" i="42"/>
  <c r="F137" i="42"/>
  <c r="G137" i="42"/>
  <c r="E138" i="42"/>
  <c r="F138" i="42"/>
  <c r="G138" i="42"/>
  <c r="E139" i="42"/>
  <c r="F139" i="42"/>
  <c r="G139" i="42"/>
  <c r="E140" i="42"/>
  <c r="F140" i="42"/>
  <c r="G140" i="42"/>
  <c r="E141" i="42"/>
  <c r="F141" i="42"/>
  <c r="G141" i="42"/>
  <c r="E101" i="41"/>
  <c r="F101" i="41"/>
  <c r="G101" i="41"/>
  <c r="E102" i="41"/>
  <c r="F102" i="41"/>
  <c r="G102" i="41"/>
  <c r="E103" i="41"/>
  <c r="F103" i="41"/>
  <c r="G103" i="41"/>
  <c r="E104" i="41"/>
  <c r="F104" i="41"/>
  <c r="G104" i="41"/>
  <c r="E105" i="41"/>
  <c r="F105" i="41"/>
  <c r="G105" i="41"/>
  <c r="E106" i="41"/>
  <c r="F106" i="41"/>
  <c r="G106" i="41"/>
  <c r="E107" i="41"/>
  <c r="F107" i="41"/>
  <c r="G107" i="41"/>
  <c r="E108" i="41"/>
  <c r="F108" i="41"/>
  <c r="G108" i="41"/>
  <c r="E109" i="41"/>
  <c r="F109" i="41"/>
  <c r="G109" i="41"/>
  <c r="E110" i="41"/>
  <c r="F110" i="41"/>
  <c r="G110" i="41"/>
  <c r="E111" i="41"/>
  <c r="F111" i="41"/>
  <c r="G111" i="41"/>
  <c r="E112" i="41"/>
  <c r="F112" i="41"/>
  <c r="G112" i="41"/>
  <c r="E113" i="41"/>
  <c r="F113" i="41"/>
  <c r="G113" i="41"/>
  <c r="E114" i="41"/>
  <c r="F114" i="41"/>
  <c r="G114" i="41"/>
  <c r="E115" i="41"/>
  <c r="F115" i="41"/>
  <c r="G115" i="41"/>
  <c r="E116" i="41"/>
  <c r="F116" i="41"/>
  <c r="G116" i="41"/>
  <c r="E117" i="41"/>
  <c r="F117" i="41"/>
  <c r="G117" i="41"/>
  <c r="E118" i="41"/>
  <c r="F118" i="41"/>
  <c r="G118" i="41"/>
  <c r="E119" i="41"/>
  <c r="F119" i="41"/>
  <c r="G119" i="41"/>
  <c r="E120" i="41"/>
  <c r="F120" i="41"/>
  <c r="G120" i="41"/>
  <c r="E121" i="41"/>
  <c r="F121" i="41"/>
  <c r="G121" i="41"/>
  <c r="E122" i="41"/>
  <c r="F122" i="41"/>
  <c r="G122" i="41"/>
  <c r="E123" i="41"/>
  <c r="F123" i="41"/>
  <c r="G123" i="41"/>
  <c r="E124" i="41"/>
  <c r="F124" i="41"/>
  <c r="G124" i="41"/>
  <c r="E125" i="41"/>
  <c r="F125" i="41"/>
  <c r="G125" i="41"/>
  <c r="E126" i="41"/>
  <c r="F126" i="41"/>
  <c r="G126" i="41"/>
  <c r="E127" i="41"/>
  <c r="F127" i="41"/>
  <c r="G127" i="41"/>
  <c r="E128" i="41"/>
  <c r="F128" i="41"/>
  <c r="G128" i="41"/>
  <c r="E129" i="41"/>
  <c r="F129" i="41"/>
  <c r="G129" i="41"/>
  <c r="E130" i="41"/>
  <c r="F130" i="41"/>
  <c r="G130" i="41"/>
  <c r="E131" i="41"/>
  <c r="F131" i="41"/>
  <c r="G131" i="41"/>
  <c r="E132" i="41"/>
  <c r="F132" i="41"/>
  <c r="G132" i="41"/>
  <c r="E133" i="41"/>
  <c r="F133" i="41"/>
  <c r="G133" i="41"/>
  <c r="E134" i="41"/>
  <c r="F134" i="41"/>
  <c r="G134" i="41"/>
  <c r="E135" i="41"/>
  <c r="F135" i="41"/>
  <c r="G135" i="41"/>
  <c r="E136" i="41"/>
  <c r="F136" i="41"/>
  <c r="G136" i="41"/>
  <c r="E137" i="41"/>
  <c r="F137" i="41"/>
  <c r="G137" i="41"/>
  <c r="E138" i="41"/>
  <c r="F138" i="41"/>
  <c r="G138" i="41"/>
  <c r="E139" i="41"/>
  <c r="F139" i="41"/>
  <c r="G139" i="41"/>
  <c r="E140" i="41"/>
  <c r="F140" i="41"/>
  <c r="G140" i="41"/>
  <c r="E141" i="41"/>
  <c r="F141" i="41"/>
  <c r="G141" i="41"/>
  <c r="J138" i="43"/>
  <c r="H138" i="43"/>
  <c r="D138" i="43"/>
  <c r="C138" i="43"/>
  <c r="J137" i="43"/>
  <c r="I137" i="43"/>
  <c r="H137" i="43"/>
  <c r="D137" i="43"/>
  <c r="C137" i="43"/>
  <c r="J136" i="43"/>
  <c r="I136" i="43"/>
  <c r="H136" i="43"/>
  <c r="D136" i="43"/>
  <c r="C136" i="43"/>
  <c r="J135" i="43"/>
  <c r="L135" i="43" s="1"/>
  <c r="I135" i="43"/>
  <c r="H135" i="43"/>
  <c r="D135" i="43"/>
  <c r="C135" i="43"/>
  <c r="J134" i="43"/>
  <c r="I134" i="43"/>
  <c r="H134" i="43"/>
  <c r="D134" i="43"/>
  <c r="C134" i="43"/>
  <c r="J133" i="43"/>
  <c r="I133" i="43"/>
  <c r="H133" i="43"/>
  <c r="D133" i="43"/>
  <c r="C133" i="43"/>
  <c r="J132" i="43"/>
  <c r="I132" i="43"/>
  <c r="H132" i="43"/>
  <c r="D132" i="43"/>
  <c r="C132" i="43"/>
  <c r="J131" i="43"/>
  <c r="I131" i="43"/>
  <c r="H131" i="43"/>
  <c r="D131" i="43"/>
  <c r="C131" i="43"/>
  <c r="J130" i="43"/>
  <c r="I130" i="43"/>
  <c r="H130" i="43"/>
  <c r="D130" i="43"/>
  <c r="C130" i="43"/>
  <c r="J129" i="43"/>
  <c r="I129" i="43"/>
  <c r="H129" i="43"/>
  <c r="D129" i="43"/>
  <c r="C129" i="43"/>
  <c r="J128" i="43"/>
  <c r="I128" i="43"/>
  <c r="H128" i="43"/>
  <c r="D128" i="43"/>
  <c r="C128" i="43"/>
  <c r="J127" i="43"/>
  <c r="I127" i="43"/>
  <c r="H127" i="43"/>
  <c r="D127" i="43"/>
  <c r="C127" i="43"/>
  <c r="J126" i="43"/>
  <c r="I126" i="43"/>
  <c r="H126" i="43"/>
  <c r="D126" i="43"/>
  <c r="C126" i="43"/>
  <c r="J125" i="43"/>
  <c r="I125" i="43"/>
  <c r="H125" i="43"/>
  <c r="D125" i="43"/>
  <c r="C125" i="43"/>
  <c r="L124" i="43"/>
  <c r="J124" i="43"/>
  <c r="I124" i="43"/>
  <c r="H124" i="43"/>
  <c r="D124" i="43"/>
  <c r="C124" i="43"/>
  <c r="J123" i="43"/>
  <c r="I123" i="43"/>
  <c r="H123" i="43"/>
  <c r="D123" i="43"/>
  <c r="C123" i="43"/>
  <c r="J122" i="43"/>
  <c r="I122" i="43"/>
  <c r="H122" i="43"/>
  <c r="D122" i="43"/>
  <c r="C122" i="43"/>
  <c r="J121" i="43"/>
  <c r="I121" i="43"/>
  <c r="H121" i="43"/>
  <c r="D121" i="43"/>
  <c r="C121" i="43"/>
  <c r="J120" i="43"/>
  <c r="I120" i="43"/>
  <c r="H120" i="43"/>
  <c r="D120" i="43"/>
  <c r="C120" i="43"/>
  <c r="J119" i="43"/>
  <c r="I119" i="43"/>
  <c r="H119" i="43"/>
  <c r="D119" i="43"/>
  <c r="C119" i="43"/>
  <c r="J118" i="43"/>
  <c r="I118" i="43"/>
  <c r="H118" i="43"/>
  <c r="D118" i="43"/>
  <c r="C118" i="43"/>
  <c r="J117" i="43"/>
  <c r="I117" i="43"/>
  <c r="H117" i="43"/>
  <c r="D117" i="43"/>
  <c r="C117" i="43"/>
  <c r="J116" i="43"/>
  <c r="I116" i="43"/>
  <c r="H116" i="43"/>
  <c r="D116" i="43"/>
  <c r="C116" i="43"/>
  <c r="J115" i="43"/>
  <c r="I115" i="43"/>
  <c r="H115" i="43"/>
  <c r="D115" i="43"/>
  <c r="C115" i="43"/>
  <c r="J114" i="43"/>
  <c r="I114" i="43"/>
  <c r="H114" i="43"/>
  <c r="D114" i="43"/>
  <c r="C114" i="43"/>
  <c r="J113" i="43"/>
  <c r="L113" i="43" s="1"/>
  <c r="I113" i="43"/>
  <c r="H113" i="43"/>
  <c r="D113" i="43"/>
  <c r="C113" i="43"/>
  <c r="J112" i="43"/>
  <c r="I112" i="43"/>
  <c r="H112" i="43"/>
  <c r="D112" i="43"/>
  <c r="C112" i="43"/>
  <c r="J111" i="43"/>
  <c r="I111" i="43"/>
  <c r="H111" i="43"/>
  <c r="D111" i="43"/>
  <c r="C111" i="43"/>
  <c r="J110" i="43"/>
  <c r="I110" i="43"/>
  <c r="H110" i="43"/>
  <c r="D110" i="43"/>
  <c r="C110" i="43"/>
  <c r="J109" i="43"/>
  <c r="L109" i="43" s="1"/>
  <c r="I109" i="43"/>
  <c r="H109" i="43"/>
  <c r="D109" i="43"/>
  <c r="C109" i="43"/>
  <c r="J108" i="43"/>
  <c r="I108" i="43"/>
  <c r="H108" i="43"/>
  <c r="D108" i="43"/>
  <c r="C108" i="43"/>
  <c r="J107" i="43"/>
  <c r="I107" i="43"/>
  <c r="H107" i="43"/>
  <c r="D107" i="43"/>
  <c r="C107" i="43"/>
  <c r="J106" i="43"/>
  <c r="I106" i="43"/>
  <c r="H106" i="43"/>
  <c r="D106" i="43"/>
  <c r="C106" i="43"/>
  <c r="J105" i="43"/>
  <c r="L105" i="43" s="1"/>
  <c r="I105" i="43"/>
  <c r="H105" i="43"/>
  <c r="D105" i="43"/>
  <c r="C105" i="43"/>
  <c r="J104" i="43"/>
  <c r="I104" i="43"/>
  <c r="H104" i="43"/>
  <c r="D104" i="43"/>
  <c r="C104" i="43"/>
  <c r="J103" i="43"/>
  <c r="I103" i="43"/>
  <c r="H103" i="43"/>
  <c r="D103" i="43"/>
  <c r="C103" i="43"/>
  <c r="J102" i="43"/>
  <c r="I102" i="43"/>
  <c r="L102" i="43" s="1"/>
  <c r="H102" i="43"/>
  <c r="D102" i="43"/>
  <c r="C102" i="43"/>
  <c r="J101" i="43"/>
  <c r="L101" i="43" s="1"/>
  <c r="I101" i="43"/>
  <c r="H101" i="43"/>
  <c r="D101" i="43"/>
  <c r="C101" i="43"/>
  <c r="I99" i="43"/>
  <c r="L97" i="43"/>
  <c r="J94" i="43"/>
  <c r="I94" i="43"/>
  <c r="H94" i="43"/>
  <c r="G94" i="43"/>
  <c r="F94" i="43"/>
  <c r="E94" i="43"/>
  <c r="D94" i="43"/>
  <c r="C94" i="43"/>
  <c r="J93" i="43"/>
  <c r="I93" i="43"/>
  <c r="H93" i="43"/>
  <c r="G93" i="43"/>
  <c r="F93" i="43"/>
  <c r="E93" i="43"/>
  <c r="D93" i="43"/>
  <c r="C93" i="43"/>
  <c r="J92" i="43"/>
  <c r="S83" i="43" s="1"/>
  <c r="I92" i="43"/>
  <c r="H92" i="43"/>
  <c r="Q83" i="43" s="1"/>
  <c r="G92" i="43"/>
  <c r="P89" i="43" s="1"/>
  <c r="F92" i="43"/>
  <c r="E92" i="43"/>
  <c r="N86" i="43" s="1"/>
  <c r="D92" i="43"/>
  <c r="M86" i="43" s="1"/>
  <c r="C92" i="43"/>
  <c r="L89" i="43" s="1"/>
  <c r="V91" i="43"/>
  <c r="S91" i="43"/>
  <c r="R91" i="43"/>
  <c r="Q91" i="43"/>
  <c r="P91" i="43"/>
  <c r="O91" i="43"/>
  <c r="N91" i="43"/>
  <c r="M91" i="43"/>
  <c r="L91" i="43"/>
  <c r="U90" i="43"/>
  <c r="S90" i="43"/>
  <c r="V90" i="43" s="1"/>
  <c r="R90" i="43"/>
  <c r="Q90" i="43"/>
  <c r="P90" i="43"/>
  <c r="O90" i="43"/>
  <c r="N90" i="43"/>
  <c r="M90" i="43"/>
  <c r="L90" i="43"/>
  <c r="U89" i="43"/>
  <c r="O89" i="43"/>
  <c r="M89" i="43"/>
  <c r="U88" i="43"/>
  <c r="S88" i="43"/>
  <c r="R88" i="43"/>
  <c r="Q88" i="43"/>
  <c r="P88" i="43"/>
  <c r="O88" i="43"/>
  <c r="N88" i="43"/>
  <c r="M88" i="43"/>
  <c r="L88" i="43"/>
  <c r="U87" i="43"/>
  <c r="S87" i="43"/>
  <c r="V87" i="43" s="1"/>
  <c r="R87" i="43"/>
  <c r="Q87" i="43"/>
  <c r="P87" i="43"/>
  <c r="O87" i="43"/>
  <c r="N87" i="43"/>
  <c r="M87" i="43"/>
  <c r="L87" i="43"/>
  <c r="U86" i="43"/>
  <c r="Q86" i="43"/>
  <c r="P86" i="43"/>
  <c r="O86" i="43"/>
  <c r="U85" i="43"/>
  <c r="S85" i="43"/>
  <c r="V85" i="43" s="1"/>
  <c r="R85" i="43"/>
  <c r="Q85" i="43"/>
  <c r="P85" i="43"/>
  <c r="O85" i="43"/>
  <c r="N85" i="43"/>
  <c r="M85" i="43"/>
  <c r="L85" i="43"/>
  <c r="U84" i="43"/>
  <c r="S84" i="43"/>
  <c r="R84" i="43"/>
  <c r="Q84" i="43"/>
  <c r="P84" i="43"/>
  <c r="O84" i="43"/>
  <c r="N84" i="43"/>
  <c r="M84" i="43"/>
  <c r="L84" i="43"/>
  <c r="U83" i="43"/>
  <c r="O83" i="43"/>
  <c r="N83" i="43"/>
  <c r="M83" i="43"/>
  <c r="U82" i="43"/>
  <c r="S82" i="43"/>
  <c r="R82" i="43"/>
  <c r="Q82" i="43"/>
  <c r="P82" i="43"/>
  <c r="O82" i="43"/>
  <c r="N82" i="43"/>
  <c r="M82" i="43"/>
  <c r="L82" i="43"/>
  <c r="U81" i="43"/>
  <c r="S81" i="43"/>
  <c r="R81" i="43"/>
  <c r="Q81" i="43"/>
  <c r="P81" i="43"/>
  <c r="O81" i="43"/>
  <c r="N81" i="43"/>
  <c r="M81" i="43"/>
  <c r="L81" i="43"/>
  <c r="U80" i="43"/>
  <c r="R80" i="43"/>
  <c r="Q80" i="43"/>
  <c r="P80" i="43"/>
  <c r="O80" i="43"/>
  <c r="M80" i="43"/>
  <c r="U79" i="43"/>
  <c r="S79" i="43"/>
  <c r="V79" i="43" s="1"/>
  <c r="R79" i="43"/>
  <c r="Q79" i="43"/>
  <c r="P79" i="43"/>
  <c r="O79" i="43"/>
  <c r="N79" i="43"/>
  <c r="M79" i="43"/>
  <c r="L79" i="43"/>
  <c r="U78" i="43"/>
  <c r="S78" i="43"/>
  <c r="V78" i="43" s="1"/>
  <c r="R78" i="43"/>
  <c r="Q78" i="43"/>
  <c r="P78" i="43"/>
  <c r="O78" i="43"/>
  <c r="N78" i="43"/>
  <c r="M78" i="43"/>
  <c r="L78" i="43"/>
  <c r="U77" i="43"/>
  <c r="R77" i="43"/>
  <c r="Q77" i="43"/>
  <c r="P77" i="43"/>
  <c r="O77" i="43"/>
  <c r="N77" i="43"/>
  <c r="U76" i="43"/>
  <c r="S76" i="43"/>
  <c r="V76" i="43" s="1"/>
  <c r="R76" i="43"/>
  <c r="Q76" i="43"/>
  <c r="P76" i="43"/>
  <c r="O76" i="43"/>
  <c r="N76" i="43"/>
  <c r="M76" i="43"/>
  <c r="L76" i="43"/>
  <c r="V75" i="43"/>
  <c r="U75" i="43"/>
  <c r="S75" i="43"/>
  <c r="R75" i="43"/>
  <c r="Q75" i="43"/>
  <c r="P75" i="43"/>
  <c r="O75" i="43"/>
  <c r="N75" i="43"/>
  <c r="M75" i="43"/>
  <c r="L75" i="43"/>
  <c r="U74" i="43"/>
  <c r="R74" i="43"/>
  <c r="Q74" i="43"/>
  <c r="P74" i="43"/>
  <c r="O74" i="43"/>
  <c r="N74" i="43"/>
  <c r="M74" i="43"/>
  <c r="U73" i="43"/>
  <c r="S73" i="43"/>
  <c r="R73" i="43"/>
  <c r="Q73" i="43"/>
  <c r="P73" i="43"/>
  <c r="O73" i="43"/>
  <c r="N73" i="43"/>
  <c r="M73" i="43"/>
  <c r="L73" i="43"/>
  <c r="U72" i="43"/>
  <c r="S72" i="43"/>
  <c r="V72" i="43" s="1"/>
  <c r="R72" i="43"/>
  <c r="Q72" i="43"/>
  <c r="P72" i="43"/>
  <c r="O72" i="43"/>
  <c r="N72" i="43"/>
  <c r="M72" i="43"/>
  <c r="L72" i="43"/>
  <c r="U71" i="43"/>
  <c r="R71" i="43"/>
  <c r="Q71" i="43"/>
  <c r="P71" i="43"/>
  <c r="O71" i="43"/>
  <c r="N71" i="43"/>
  <c r="M71" i="43"/>
  <c r="U70" i="43"/>
  <c r="S70" i="43"/>
  <c r="R70" i="43"/>
  <c r="Q70" i="43"/>
  <c r="P70" i="43"/>
  <c r="O70" i="43"/>
  <c r="N70" i="43"/>
  <c r="M70" i="43"/>
  <c r="L70" i="43"/>
  <c r="U69" i="43"/>
  <c r="S69" i="43"/>
  <c r="R69" i="43"/>
  <c r="Q69" i="43"/>
  <c r="P69" i="43"/>
  <c r="O69" i="43"/>
  <c r="N69" i="43"/>
  <c r="M69" i="43"/>
  <c r="L69" i="43"/>
  <c r="U68" i="43"/>
  <c r="R68" i="43"/>
  <c r="Q68" i="43"/>
  <c r="P68" i="43"/>
  <c r="O68" i="43"/>
  <c r="N68" i="43"/>
  <c r="U67" i="43"/>
  <c r="S67" i="43"/>
  <c r="V67" i="43" s="1"/>
  <c r="R67" i="43"/>
  <c r="Q67" i="43"/>
  <c r="P67" i="43"/>
  <c r="O67" i="43"/>
  <c r="N67" i="43"/>
  <c r="M67" i="43"/>
  <c r="L67" i="43"/>
  <c r="U66" i="43"/>
  <c r="S66" i="43"/>
  <c r="R66" i="43"/>
  <c r="Q66" i="43"/>
  <c r="P66" i="43"/>
  <c r="O66" i="43"/>
  <c r="N66" i="43"/>
  <c r="M66" i="43"/>
  <c r="L66" i="43"/>
  <c r="U65" i="43"/>
  <c r="R65" i="43"/>
  <c r="Q65" i="43"/>
  <c r="P65" i="43"/>
  <c r="O65" i="43"/>
  <c r="N65" i="43"/>
  <c r="M65" i="43"/>
  <c r="U64" i="43"/>
  <c r="S64" i="43"/>
  <c r="R64" i="43"/>
  <c r="Q64" i="43"/>
  <c r="P64" i="43"/>
  <c r="O64" i="43"/>
  <c r="N64" i="43"/>
  <c r="M64" i="43"/>
  <c r="L64" i="43"/>
  <c r="U63" i="43"/>
  <c r="R63" i="43"/>
  <c r="Q63" i="43"/>
  <c r="P63" i="43"/>
  <c r="O63" i="43"/>
  <c r="N63" i="43"/>
  <c r="M63" i="43"/>
  <c r="U62" i="43"/>
  <c r="S62" i="43"/>
  <c r="R62" i="43"/>
  <c r="Q62" i="43"/>
  <c r="P62" i="43"/>
  <c r="O62" i="43"/>
  <c r="N62" i="43"/>
  <c r="M62" i="43"/>
  <c r="L62" i="43"/>
  <c r="U61" i="43"/>
  <c r="S61" i="43"/>
  <c r="V61" i="43" s="1"/>
  <c r="R61" i="43"/>
  <c r="Q61" i="43"/>
  <c r="P61" i="43"/>
  <c r="O61" i="43"/>
  <c r="N61" i="43"/>
  <c r="M61" i="43"/>
  <c r="L61" i="43"/>
  <c r="U60" i="43"/>
  <c r="R60" i="43"/>
  <c r="Q60" i="43"/>
  <c r="P60" i="43"/>
  <c r="O60" i="43"/>
  <c r="N60" i="43"/>
  <c r="M60" i="43"/>
  <c r="U59" i="43"/>
  <c r="S59" i="43"/>
  <c r="R59" i="43"/>
  <c r="Q59" i="43"/>
  <c r="P59" i="43"/>
  <c r="O59" i="43"/>
  <c r="N59" i="43"/>
  <c r="M59" i="43"/>
  <c r="L59" i="43"/>
  <c r="U58" i="43"/>
  <c r="S58" i="43"/>
  <c r="V58" i="43" s="1"/>
  <c r="R58" i="43"/>
  <c r="Q58" i="43"/>
  <c r="P58" i="43"/>
  <c r="O58" i="43"/>
  <c r="N58" i="43"/>
  <c r="M58" i="43"/>
  <c r="L58" i="43"/>
  <c r="U57" i="43"/>
  <c r="R57" i="43"/>
  <c r="Q57" i="43"/>
  <c r="P57" i="43"/>
  <c r="O57" i="43"/>
  <c r="N57" i="43"/>
  <c r="M57" i="43"/>
  <c r="L57" i="43"/>
  <c r="U56" i="43"/>
  <c r="S56" i="43"/>
  <c r="V56" i="43" s="1"/>
  <c r="R56" i="43"/>
  <c r="Q56" i="43"/>
  <c r="P56" i="43"/>
  <c r="O56" i="43"/>
  <c r="N56" i="43"/>
  <c r="M56" i="43"/>
  <c r="L56" i="43"/>
  <c r="U55" i="43"/>
  <c r="S55" i="43"/>
  <c r="R55" i="43"/>
  <c r="Q55" i="43"/>
  <c r="P55" i="43"/>
  <c r="O55" i="43"/>
  <c r="N55" i="43"/>
  <c r="M55" i="43"/>
  <c r="L55" i="43"/>
  <c r="U54" i="43"/>
  <c r="R54" i="43"/>
  <c r="Q54" i="43"/>
  <c r="P54" i="43"/>
  <c r="O54" i="43"/>
  <c r="O92" i="43" s="1"/>
  <c r="N54" i="43"/>
  <c r="M54" i="43"/>
  <c r="I52" i="43"/>
  <c r="J47" i="43"/>
  <c r="U47" i="43" s="1"/>
  <c r="I47" i="43"/>
  <c r="H47" i="43"/>
  <c r="G47" i="43"/>
  <c r="F47" i="43"/>
  <c r="E47" i="43"/>
  <c r="D47" i="43"/>
  <c r="C47" i="43"/>
  <c r="J46" i="43"/>
  <c r="I46" i="43"/>
  <c r="H46" i="43"/>
  <c r="G46" i="43"/>
  <c r="F46" i="43"/>
  <c r="E46" i="43"/>
  <c r="D46" i="43"/>
  <c r="C46" i="43"/>
  <c r="J45" i="43"/>
  <c r="S42" i="43" s="1"/>
  <c r="V42" i="43" s="1"/>
  <c r="I45" i="43"/>
  <c r="R42" i="43" s="1"/>
  <c r="H45" i="43"/>
  <c r="Q21" i="43" s="1"/>
  <c r="G45" i="43"/>
  <c r="P42" i="43" s="1"/>
  <c r="F45" i="43"/>
  <c r="O24" i="43" s="1"/>
  <c r="E45" i="43"/>
  <c r="N36" i="43" s="1"/>
  <c r="D45" i="43"/>
  <c r="M42" i="43" s="1"/>
  <c r="C45" i="43"/>
  <c r="L42" i="43" s="1"/>
  <c r="S44" i="43"/>
  <c r="R44" i="43"/>
  <c r="Q44" i="43"/>
  <c r="P44" i="43"/>
  <c r="O44" i="43"/>
  <c r="N44" i="43"/>
  <c r="M44" i="43"/>
  <c r="L44" i="43"/>
  <c r="U43" i="43"/>
  <c r="S43" i="43"/>
  <c r="R43" i="43"/>
  <c r="Q43" i="43"/>
  <c r="P43" i="43"/>
  <c r="O43" i="43"/>
  <c r="N43" i="43"/>
  <c r="M43" i="43"/>
  <c r="L43" i="43"/>
  <c r="U42" i="43"/>
  <c r="O42" i="43"/>
  <c r="U41" i="43"/>
  <c r="S41" i="43"/>
  <c r="R41" i="43"/>
  <c r="Q41" i="43"/>
  <c r="P41" i="43"/>
  <c r="O41" i="43"/>
  <c r="N41" i="43"/>
  <c r="M41" i="43"/>
  <c r="L41" i="43"/>
  <c r="U40" i="43"/>
  <c r="S40" i="43"/>
  <c r="R40" i="43"/>
  <c r="Q40" i="43"/>
  <c r="P40" i="43"/>
  <c r="O40" i="43"/>
  <c r="N40" i="43"/>
  <c r="M40" i="43"/>
  <c r="L40" i="43"/>
  <c r="U39" i="43"/>
  <c r="S39" i="43"/>
  <c r="R39" i="43"/>
  <c r="U38" i="43"/>
  <c r="S38" i="43"/>
  <c r="R38" i="43"/>
  <c r="Q38" i="43"/>
  <c r="P38" i="43"/>
  <c r="O38" i="43"/>
  <c r="N38" i="43"/>
  <c r="M38" i="43"/>
  <c r="L38" i="43"/>
  <c r="U37" i="43"/>
  <c r="S37" i="43"/>
  <c r="R37" i="43"/>
  <c r="Q37" i="43"/>
  <c r="P37" i="43"/>
  <c r="O37" i="43"/>
  <c r="N37" i="43"/>
  <c r="M37" i="43"/>
  <c r="L37" i="43"/>
  <c r="U36" i="43"/>
  <c r="R36" i="43"/>
  <c r="L36" i="43"/>
  <c r="U35" i="43"/>
  <c r="S35" i="43"/>
  <c r="R35" i="43"/>
  <c r="Q35" i="43"/>
  <c r="P35" i="43"/>
  <c r="O35" i="43"/>
  <c r="N35" i="43"/>
  <c r="M35" i="43"/>
  <c r="L35" i="43"/>
  <c r="U34" i="43"/>
  <c r="S34" i="43"/>
  <c r="V34" i="43" s="1"/>
  <c r="R34" i="43"/>
  <c r="Q34" i="43"/>
  <c r="P34" i="43"/>
  <c r="O34" i="43"/>
  <c r="N34" i="43"/>
  <c r="M34" i="43"/>
  <c r="L34" i="43"/>
  <c r="U33" i="43"/>
  <c r="R33" i="43"/>
  <c r="N33" i="43"/>
  <c r="M33" i="43"/>
  <c r="L33" i="43"/>
  <c r="U32" i="43"/>
  <c r="S32" i="43"/>
  <c r="V32" i="43" s="1"/>
  <c r="R32" i="43"/>
  <c r="Q32" i="43"/>
  <c r="P32" i="43"/>
  <c r="O32" i="43"/>
  <c r="N32" i="43"/>
  <c r="M32" i="43"/>
  <c r="L32" i="43"/>
  <c r="U31" i="43"/>
  <c r="S31" i="43"/>
  <c r="R31" i="43"/>
  <c r="Q31" i="43"/>
  <c r="P31" i="43"/>
  <c r="O31" i="43"/>
  <c r="N31" i="43"/>
  <c r="M31" i="43"/>
  <c r="L31" i="43"/>
  <c r="U30" i="43"/>
  <c r="S30" i="43"/>
  <c r="V30" i="43" s="1"/>
  <c r="R30" i="43"/>
  <c r="P30" i="43"/>
  <c r="M30" i="43"/>
  <c r="L30" i="43"/>
  <c r="U29" i="43"/>
  <c r="S29" i="43"/>
  <c r="V29" i="43" s="1"/>
  <c r="R29" i="43"/>
  <c r="Q29" i="43"/>
  <c r="P29" i="43"/>
  <c r="O29" i="43"/>
  <c r="N29" i="43"/>
  <c r="M29" i="43"/>
  <c r="L29" i="43"/>
  <c r="U28" i="43"/>
  <c r="S28" i="43"/>
  <c r="V28" i="43" s="1"/>
  <c r="R28" i="43"/>
  <c r="Q28" i="43"/>
  <c r="P28" i="43"/>
  <c r="O28" i="43"/>
  <c r="N28" i="43"/>
  <c r="M28" i="43"/>
  <c r="L28" i="43"/>
  <c r="U27" i="43"/>
  <c r="S27" i="43"/>
  <c r="R27" i="43"/>
  <c r="Q27" i="43"/>
  <c r="P27" i="43"/>
  <c r="O27" i="43"/>
  <c r="M27" i="43"/>
  <c r="L27" i="43"/>
  <c r="U26" i="43"/>
  <c r="S26" i="43"/>
  <c r="R26" i="43"/>
  <c r="Q26" i="43"/>
  <c r="P26" i="43"/>
  <c r="O26" i="43"/>
  <c r="N26" i="43"/>
  <c r="M26" i="43"/>
  <c r="L26" i="43"/>
  <c r="U25" i="43"/>
  <c r="S25" i="43"/>
  <c r="R25" i="43"/>
  <c r="Q25" i="43"/>
  <c r="P25" i="43"/>
  <c r="O25" i="43"/>
  <c r="N25" i="43"/>
  <c r="M25" i="43"/>
  <c r="L25" i="43"/>
  <c r="U24" i="43"/>
  <c r="S24" i="43"/>
  <c r="R24" i="43"/>
  <c r="P24" i="43"/>
  <c r="M24" i="43"/>
  <c r="L24" i="43"/>
  <c r="U23" i="43"/>
  <c r="S23" i="43"/>
  <c r="R23" i="43"/>
  <c r="Q23" i="43"/>
  <c r="P23" i="43"/>
  <c r="O23" i="43"/>
  <c r="N23" i="43"/>
  <c r="M23" i="43"/>
  <c r="L23" i="43"/>
  <c r="U22" i="43"/>
  <c r="S22" i="43"/>
  <c r="V22" i="43" s="1"/>
  <c r="R22" i="43"/>
  <c r="Q22" i="43"/>
  <c r="P22" i="43"/>
  <c r="O22" i="43"/>
  <c r="N22" i="43"/>
  <c r="M22" i="43"/>
  <c r="L22" i="43"/>
  <c r="U21" i="43"/>
  <c r="S21" i="43"/>
  <c r="R21" i="43"/>
  <c r="O21" i="43"/>
  <c r="M21" i="43"/>
  <c r="L21" i="43"/>
  <c r="U20" i="43"/>
  <c r="S20" i="43"/>
  <c r="R20" i="43"/>
  <c r="Q20" i="43"/>
  <c r="P20" i="43"/>
  <c r="O20" i="43"/>
  <c r="N20" i="43"/>
  <c r="M20" i="43"/>
  <c r="L20" i="43"/>
  <c r="U19" i="43"/>
  <c r="S19" i="43"/>
  <c r="R19" i="43"/>
  <c r="Q19" i="43"/>
  <c r="P19" i="43"/>
  <c r="O19" i="43"/>
  <c r="N19" i="43"/>
  <c r="M19" i="43"/>
  <c r="L19" i="43"/>
  <c r="U18" i="43"/>
  <c r="S18" i="43"/>
  <c r="R18" i="43"/>
  <c r="P18" i="43"/>
  <c r="M18" i="43"/>
  <c r="L18" i="43"/>
  <c r="U17" i="43"/>
  <c r="S17" i="43"/>
  <c r="R17" i="43"/>
  <c r="Q17" i="43"/>
  <c r="P17" i="43"/>
  <c r="O17" i="43"/>
  <c r="N17" i="43"/>
  <c r="M17" i="43"/>
  <c r="L17" i="43"/>
  <c r="U16" i="43"/>
  <c r="S16" i="43"/>
  <c r="V16" i="43" s="1"/>
  <c r="R16" i="43"/>
  <c r="P16" i="43"/>
  <c r="M16" i="43"/>
  <c r="L16" i="43"/>
  <c r="U15" i="43"/>
  <c r="S15" i="43"/>
  <c r="V15" i="43" s="1"/>
  <c r="R15" i="43"/>
  <c r="Q15" i="43"/>
  <c r="P15" i="43"/>
  <c r="O15" i="43"/>
  <c r="N15" i="43"/>
  <c r="M15" i="43"/>
  <c r="L15" i="43"/>
  <c r="U14" i="43"/>
  <c r="S14" i="43"/>
  <c r="R14" i="43"/>
  <c r="Q14" i="43"/>
  <c r="P14" i="43"/>
  <c r="O14" i="43"/>
  <c r="N14" i="43"/>
  <c r="M14" i="43"/>
  <c r="L14" i="43"/>
  <c r="U13" i="43"/>
  <c r="S13" i="43"/>
  <c r="R13" i="43"/>
  <c r="P13" i="43"/>
  <c r="M13" i="43"/>
  <c r="L13" i="43"/>
  <c r="U12" i="43"/>
  <c r="S12" i="43"/>
  <c r="R12" i="43"/>
  <c r="Q12" i="43"/>
  <c r="P12" i="43"/>
  <c r="O12" i="43"/>
  <c r="N12" i="43"/>
  <c r="M12" i="43"/>
  <c r="L12" i="43"/>
  <c r="U11" i="43"/>
  <c r="S11" i="43"/>
  <c r="R11" i="43"/>
  <c r="Q11" i="43"/>
  <c r="P11" i="43"/>
  <c r="O11" i="43"/>
  <c r="N11" i="43"/>
  <c r="M11" i="43"/>
  <c r="L11" i="43"/>
  <c r="U10" i="43"/>
  <c r="S10" i="43"/>
  <c r="V10" i="43" s="1"/>
  <c r="R10" i="43"/>
  <c r="P10" i="43"/>
  <c r="O10" i="43"/>
  <c r="M10" i="43"/>
  <c r="L10" i="43"/>
  <c r="U9" i="43"/>
  <c r="S9" i="43"/>
  <c r="R9" i="43"/>
  <c r="Q9" i="43"/>
  <c r="P9" i="43"/>
  <c r="O9" i="43"/>
  <c r="N9" i="43"/>
  <c r="M9" i="43"/>
  <c r="L9" i="43"/>
  <c r="U8" i="43"/>
  <c r="S8" i="43"/>
  <c r="V8" i="43" s="1"/>
  <c r="R8" i="43"/>
  <c r="Q8" i="43"/>
  <c r="P8" i="43"/>
  <c r="O8" i="43"/>
  <c r="N8" i="43"/>
  <c r="M8" i="43"/>
  <c r="L8" i="43"/>
  <c r="U7" i="43"/>
  <c r="S7" i="43"/>
  <c r="R7" i="43"/>
  <c r="P7" i="43"/>
  <c r="M7" i="43"/>
  <c r="L7" i="43"/>
  <c r="J138" i="42"/>
  <c r="I138" i="42"/>
  <c r="H138" i="42"/>
  <c r="D138" i="42"/>
  <c r="C138" i="42"/>
  <c r="J137" i="42"/>
  <c r="L137" i="42" s="1"/>
  <c r="I137" i="42"/>
  <c r="H137" i="42"/>
  <c r="D137" i="42"/>
  <c r="C137" i="42"/>
  <c r="J136" i="42"/>
  <c r="I136" i="42"/>
  <c r="H136" i="42"/>
  <c r="D136" i="42"/>
  <c r="C136" i="42"/>
  <c r="J135" i="42"/>
  <c r="L135" i="42" s="1"/>
  <c r="I135" i="42"/>
  <c r="H135" i="42"/>
  <c r="D135" i="42"/>
  <c r="C135" i="42"/>
  <c r="J134" i="42"/>
  <c r="I134" i="42"/>
  <c r="L134" i="42" s="1"/>
  <c r="H134" i="42"/>
  <c r="D134" i="42"/>
  <c r="C134" i="42"/>
  <c r="J133" i="42"/>
  <c r="L133" i="42" s="1"/>
  <c r="I133" i="42"/>
  <c r="H133" i="42"/>
  <c r="D133" i="42"/>
  <c r="C133" i="42"/>
  <c r="J132" i="42"/>
  <c r="L132" i="42" s="1"/>
  <c r="I132" i="42"/>
  <c r="H132" i="42"/>
  <c r="D132" i="42"/>
  <c r="C132" i="42"/>
  <c r="J131" i="42"/>
  <c r="I131" i="42"/>
  <c r="H131" i="42"/>
  <c r="D131" i="42"/>
  <c r="C131" i="42"/>
  <c r="J130" i="42"/>
  <c r="I130" i="42"/>
  <c r="H130" i="42"/>
  <c r="D130" i="42"/>
  <c r="C130" i="42"/>
  <c r="J129" i="42"/>
  <c r="L129" i="42" s="1"/>
  <c r="I129" i="42"/>
  <c r="H129" i="42"/>
  <c r="D129" i="42"/>
  <c r="C129" i="42"/>
  <c r="J128" i="42"/>
  <c r="L128" i="42" s="1"/>
  <c r="I128" i="42"/>
  <c r="H128" i="42"/>
  <c r="D128" i="42"/>
  <c r="C128" i="42"/>
  <c r="J127" i="42"/>
  <c r="I127" i="42"/>
  <c r="H127" i="42"/>
  <c r="D127" i="42"/>
  <c r="C127" i="42"/>
  <c r="J126" i="42"/>
  <c r="I126" i="42"/>
  <c r="H126" i="42"/>
  <c r="D126" i="42"/>
  <c r="C126" i="42"/>
  <c r="J125" i="42"/>
  <c r="I125" i="42"/>
  <c r="H125" i="42"/>
  <c r="D125" i="42"/>
  <c r="C125" i="42"/>
  <c r="J124" i="42"/>
  <c r="L124" i="42" s="1"/>
  <c r="I124" i="42"/>
  <c r="H124" i="42"/>
  <c r="D124" i="42"/>
  <c r="C124" i="42"/>
  <c r="J123" i="42"/>
  <c r="L123" i="42" s="1"/>
  <c r="I123" i="42"/>
  <c r="H123" i="42"/>
  <c r="D123" i="42"/>
  <c r="C123" i="42"/>
  <c r="J122" i="42"/>
  <c r="I122" i="42"/>
  <c r="H122" i="42"/>
  <c r="D122" i="42"/>
  <c r="C122" i="42"/>
  <c r="J121" i="42"/>
  <c r="I121" i="42"/>
  <c r="H121" i="42"/>
  <c r="D121" i="42"/>
  <c r="C121" i="42"/>
  <c r="J120" i="42"/>
  <c r="I120" i="42"/>
  <c r="H120" i="42"/>
  <c r="D120" i="42"/>
  <c r="C120" i="42"/>
  <c r="J119" i="42"/>
  <c r="L119" i="42" s="1"/>
  <c r="I119" i="42"/>
  <c r="H119" i="42"/>
  <c r="D119" i="42"/>
  <c r="C119" i="42"/>
  <c r="J118" i="42"/>
  <c r="L118" i="42" s="1"/>
  <c r="I118" i="42"/>
  <c r="H118" i="42"/>
  <c r="D118" i="42"/>
  <c r="C118" i="42"/>
  <c r="J117" i="42"/>
  <c r="I117" i="42"/>
  <c r="H117" i="42"/>
  <c r="D117" i="42"/>
  <c r="C117" i="42"/>
  <c r="J116" i="42"/>
  <c r="L116" i="42" s="1"/>
  <c r="I116" i="42"/>
  <c r="H116" i="42"/>
  <c r="D116" i="42"/>
  <c r="C116" i="42"/>
  <c r="J115" i="42"/>
  <c r="L115" i="42" s="1"/>
  <c r="I115" i="42"/>
  <c r="H115" i="42"/>
  <c r="D115" i="42"/>
  <c r="C115" i="42"/>
  <c r="J114" i="42"/>
  <c r="L114" i="42" s="1"/>
  <c r="I114" i="42"/>
  <c r="H114" i="42"/>
  <c r="D114" i="42"/>
  <c r="C114" i="42"/>
  <c r="J113" i="42"/>
  <c r="I113" i="42"/>
  <c r="H113" i="42"/>
  <c r="D113" i="42"/>
  <c r="C113" i="42"/>
  <c r="J112" i="42"/>
  <c r="I112" i="42"/>
  <c r="H112" i="42"/>
  <c r="D112" i="42"/>
  <c r="C112" i="42"/>
  <c r="J111" i="42"/>
  <c r="I111" i="42"/>
  <c r="H111" i="42"/>
  <c r="D111" i="42"/>
  <c r="C111" i="42"/>
  <c r="J110" i="42"/>
  <c r="I110" i="42"/>
  <c r="H110" i="42"/>
  <c r="D110" i="42"/>
  <c r="C110" i="42"/>
  <c r="J109" i="42"/>
  <c r="I109" i="42"/>
  <c r="H109" i="42"/>
  <c r="D109" i="42"/>
  <c r="C109" i="42"/>
  <c r="J108" i="42"/>
  <c r="I108" i="42"/>
  <c r="H108" i="42"/>
  <c r="D108" i="42"/>
  <c r="C108" i="42"/>
  <c r="J107" i="42"/>
  <c r="I107" i="42"/>
  <c r="H107" i="42"/>
  <c r="D107" i="42"/>
  <c r="C107" i="42"/>
  <c r="J106" i="42"/>
  <c r="I106" i="42"/>
  <c r="H106" i="42"/>
  <c r="D106" i="42"/>
  <c r="C106" i="42"/>
  <c r="J105" i="42"/>
  <c r="I105" i="42"/>
  <c r="H105" i="42"/>
  <c r="D105" i="42"/>
  <c r="C105" i="42"/>
  <c r="J104" i="42"/>
  <c r="I104" i="42"/>
  <c r="H104" i="42"/>
  <c r="D104" i="42"/>
  <c r="C104" i="42"/>
  <c r="J103" i="42"/>
  <c r="I103" i="42"/>
  <c r="H103" i="42"/>
  <c r="D103" i="42"/>
  <c r="C103" i="42"/>
  <c r="J102" i="42"/>
  <c r="I102" i="42"/>
  <c r="H102" i="42"/>
  <c r="D102" i="42"/>
  <c r="C102" i="42"/>
  <c r="J101" i="42"/>
  <c r="I101" i="42"/>
  <c r="H101" i="42"/>
  <c r="D101" i="42"/>
  <c r="C101" i="42"/>
  <c r="I99" i="42"/>
  <c r="L97" i="42"/>
  <c r="J94" i="42"/>
  <c r="I94" i="42"/>
  <c r="H94" i="42"/>
  <c r="G94" i="42"/>
  <c r="F94" i="42"/>
  <c r="E94" i="42"/>
  <c r="D94" i="42"/>
  <c r="C94" i="42"/>
  <c r="J93" i="42"/>
  <c r="I93" i="42"/>
  <c r="H93" i="42"/>
  <c r="G93" i="42"/>
  <c r="F93" i="42"/>
  <c r="E93" i="42"/>
  <c r="D93" i="42"/>
  <c r="C93" i="42"/>
  <c r="J92" i="42"/>
  <c r="S83" i="42" s="1"/>
  <c r="I92" i="42"/>
  <c r="R86" i="42" s="1"/>
  <c r="H92" i="42"/>
  <c r="Q89" i="42" s="1"/>
  <c r="G92" i="42"/>
  <c r="P86" i="42" s="1"/>
  <c r="F92" i="42"/>
  <c r="O89" i="42" s="1"/>
  <c r="E92" i="42"/>
  <c r="N89" i="42" s="1"/>
  <c r="D92" i="42"/>
  <c r="M86" i="42" s="1"/>
  <c r="C92" i="42"/>
  <c r="L74" i="42" s="1"/>
  <c r="V91" i="42"/>
  <c r="U91" i="42"/>
  <c r="S91" i="42"/>
  <c r="R91" i="42"/>
  <c r="Q91" i="42"/>
  <c r="P91" i="42"/>
  <c r="O91" i="42"/>
  <c r="N91" i="42"/>
  <c r="M91" i="42"/>
  <c r="L91" i="42"/>
  <c r="U90" i="42"/>
  <c r="S90" i="42"/>
  <c r="R90" i="42"/>
  <c r="V90" i="42" s="1"/>
  <c r="Q90" i="42"/>
  <c r="P90" i="42"/>
  <c r="O90" i="42"/>
  <c r="N90" i="42"/>
  <c r="M90" i="42"/>
  <c r="L90" i="42"/>
  <c r="U89" i="42"/>
  <c r="R89" i="42"/>
  <c r="M89" i="42"/>
  <c r="U88" i="42"/>
  <c r="S88" i="42"/>
  <c r="V88" i="42" s="1"/>
  <c r="R88" i="42"/>
  <c r="Q88" i="42"/>
  <c r="P88" i="42"/>
  <c r="O88" i="42"/>
  <c r="N88" i="42"/>
  <c r="M88" i="42"/>
  <c r="L88" i="42"/>
  <c r="U87" i="42"/>
  <c r="S87" i="42"/>
  <c r="V87" i="42" s="1"/>
  <c r="R87" i="42"/>
  <c r="Q87" i="42"/>
  <c r="P87" i="42"/>
  <c r="O87" i="42"/>
  <c r="N87" i="42"/>
  <c r="M87" i="42"/>
  <c r="L87" i="42"/>
  <c r="U86" i="42"/>
  <c r="U85" i="42"/>
  <c r="S85" i="42"/>
  <c r="R85" i="42"/>
  <c r="Q85" i="42"/>
  <c r="P85" i="42"/>
  <c r="O85" i="42"/>
  <c r="N85" i="42"/>
  <c r="M85" i="42"/>
  <c r="L85" i="42"/>
  <c r="U84" i="42"/>
  <c r="S84" i="42"/>
  <c r="R84" i="42"/>
  <c r="Q84" i="42"/>
  <c r="P84" i="42"/>
  <c r="O84" i="42"/>
  <c r="N84" i="42"/>
  <c r="M84" i="42"/>
  <c r="L84" i="42"/>
  <c r="U83" i="42"/>
  <c r="R83" i="42"/>
  <c r="Q83" i="42"/>
  <c r="N83" i="42"/>
  <c r="M83" i="42"/>
  <c r="U82" i="42"/>
  <c r="S82" i="42"/>
  <c r="R82" i="42"/>
  <c r="Q82" i="42"/>
  <c r="P82" i="42"/>
  <c r="O82" i="42"/>
  <c r="N82" i="42"/>
  <c r="M82" i="42"/>
  <c r="L82" i="42"/>
  <c r="U81" i="42"/>
  <c r="S81" i="42"/>
  <c r="V81" i="42" s="1"/>
  <c r="R81" i="42"/>
  <c r="Q81" i="42"/>
  <c r="P81" i="42"/>
  <c r="O81" i="42"/>
  <c r="N81" i="42"/>
  <c r="M81" i="42"/>
  <c r="L81" i="42"/>
  <c r="U80" i="42"/>
  <c r="R80" i="42"/>
  <c r="Q80" i="42"/>
  <c r="M80" i="42"/>
  <c r="U79" i="42"/>
  <c r="S79" i="42"/>
  <c r="R79" i="42"/>
  <c r="V79" i="42" s="1"/>
  <c r="Q79" i="42"/>
  <c r="P79" i="42"/>
  <c r="O79" i="42"/>
  <c r="N79" i="42"/>
  <c r="M79" i="42"/>
  <c r="L79" i="42"/>
  <c r="U78" i="42"/>
  <c r="S78" i="42"/>
  <c r="V78" i="42" s="1"/>
  <c r="R78" i="42"/>
  <c r="Q78" i="42"/>
  <c r="P78" i="42"/>
  <c r="O78" i="42"/>
  <c r="N78" i="42"/>
  <c r="M78" i="42"/>
  <c r="L78" i="42"/>
  <c r="U77" i="42"/>
  <c r="Q77" i="42"/>
  <c r="L77" i="42"/>
  <c r="U76" i="42"/>
  <c r="S76" i="42"/>
  <c r="R76" i="42"/>
  <c r="Q76" i="42"/>
  <c r="P76" i="42"/>
  <c r="O76" i="42"/>
  <c r="N76" i="42"/>
  <c r="M76" i="42"/>
  <c r="L76" i="42"/>
  <c r="U75" i="42"/>
  <c r="S75" i="42"/>
  <c r="V75" i="42" s="1"/>
  <c r="R75" i="42"/>
  <c r="Q75" i="42"/>
  <c r="P75" i="42"/>
  <c r="O75" i="42"/>
  <c r="N75" i="42"/>
  <c r="M75" i="42"/>
  <c r="L75" i="42"/>
  <c r="U74" i="42"/>
  <c r="R74" i="42"/>
  <c r="Q74" i="42"/>
  <c r="N74" i="42"/>
  <c r="M74" i="42"/>
  <c r="U73" i="42"/>
  <c r="S73" i="42"/>
  <c r="R73" i="42"/>
  <c r="Q73" i="42"/>
  <c r="P73" i="42"/>
  <c r="O73" i="42"/>
  <c r="N73" i="42"/>
  <c r="M73" i="42"/>
  <c r="L73" i="42"/>
  <c r="U72" i="42"/>
  <c r="S72" i="42"/>
  <c r="R72" i="42"/>
  <c r="Q72" i="42"/>
  <c r="P72" i="42"/>
  <c r="O72" i="42"/>
  <c r="N72" i="42"/>
  <c r="M72" i="42"/>
  <c r="L72" i="42"/>
  <c r="U71" i="42"/>
  <c r="R71" i="42"/>
  <c r="Q71" i="42"/>
  <c r="N71" i="42"/>
  <c r="M71" i="42"/>
  <c r="U70" i="42"/>
  <c r="S70" i="42"/>
  <c r="R70" i="42"/>
  <c r="Q70" i="42"/>
  <c r="P70" i="42"/>
  <c r="O70" i="42"/>
  <c r="N70" i="42"/>
  <c r="M70" i="42"/>
  <c r="L70" i="42"/>
  <c r="U69" i="42"/>
  <c r="S69" i="42"/>
  <c r="R69" i="42"/>
  <c r="Q69" i="42"/>
  <c r="P69" i="42"/>
  <c r="O69" i="42"/>
  <c r="N69" i="42"/>
  <c r="M69" i="42"/>
  <c r="L69" i="42"/>
  <c r="U68" i="42"/>
  <c r="R68" i="42"/>
  <c r="Q68" i="42"/>
  <c r="N68" i="42"/>
  <c r="M68" i="42"/>
  <c r="V67" i="42"/>
  <c r="U67" i="42"/>
  <c r="S67" i="42"/>
  <c r="R67" i="42"/>
  <c r="Q67" i="42"/>
  <c r="P67" i="42"/>
  <c r="O67" i="42"/>
  <c r="N67" i="42"/>
  <c r="M67" i="42"/>
  <c r="L67" i="42"/>
  <c r="U66" i="42"/>
  <c r="S66" i="42"/>
  <c r="R66" i="42"/>
  <c r="Q66" i="42"/>
  <c r="P66" i="42"/>
  <c r="O66" i="42"/>
  <c r="N66" i="42"/>
  <c r="M66" i="42"/>
  <c r="L66" i="42"/>
  <c r="U65" i="42"/>
  <c r="R65" i="42"/>
  <c r="Q65" i="42"/>
  <c r="N65" i="42"/>
  <c r="M65" i="42"/>
  <c r="U64" i="42"/>
  <c r="S64" i="42"/>
  <c r="R64" i="42"/>
  <c r="Q64" i="42"/>
  <c r="P64" i="42"/>
  <c r="O64" i="42"/>
  <c r="N64" i="42"/>
  <c r="M64" i="42"/>
  <c r="L64" i="42"/>
  <c r="U63" i="42"/>
  <c r="R63" i="42"/>
  <c r="Q63" i="42"/>
  <c r="N63" i="42"/>
  <c r="M63" i="42"/>
  <c r="U62" i="42"/>
  <c r="S62" i="42"/>
  <c r="R62" i="42"/>
  <c r="Q62" i="42"/>
  <c r="P62" i="42"/>
  <c r="O62" i="42"/>
  <c r="N62" i="42"/>
  <c r="M62" i="42"/>
  <c r="L62" i="42"/>
  <c r="U61" i="42"/>
  <c r="S61" i="42"/>
  <c r="R61" i="42"/>
  <c r="Q61" i="42"/>
  <c r="P61" i="42"/>
  <c r="O61" i="42"/>
  <c r="N61" i="42"/>
  <c r="M61" i="42"/>
  <c r="L61" i="42"/>
  <c r="U60" i="42"/>
  <c r="R60" i="42"/>
  <c r="Q60" i="42"/>
  <c r="N60" i="42"/>
  <c r="M60" i="42"/>
  <c r="V59" i="42"/>
  <c r="U59" i="42"/>
  <c r="S59" i="42"/>
  <c r="R59" i="42"/>
  <c r="Q59" i="42"/>
  <c r="P59" i="42"/>
  <c r="O59" i="42"/>
  <c r="N59" i="42"/>
  <c r="M59" i="42"/>
  <c r="L59" i="42"/>
  <c r="U58" i="42"/>
  <c r="S58" i="42"/>
  <c r="R58" i="42"/>
  <c r="Q58" i="42"/>
  <c r="P58" i="42"/>
  <c r="O58" i="42"/>
  <c r="N58" i="42"/>
  <c r="M58" i="42"/>
  <c r="L58" i="42"/>
  <c r="U57" i="42"/>
  <c r="R57" i="42"/>
  <c r="Q57" i="42"/>
  <c r="N57" i="42"/>
  <c r="M57" i="42"/>
  <c r="U56" i="42"/>
  <c r="S56" i="42"/>
  <c r="R56" i="42"/>
  <c r="Q56" i="42"/>
  <c r="P56" i="42"/>
  <c r="O56" i="42"/>
  <c r="N56" i="42"/>
  <c r="M56" i="42"/>
  <c r="L56" i="42"/>
  <c r="U55" i="42"/>
  <c r="S55" i="42"/>
  <c r="V55" i="42" s="1"/>
  <c r="R55" i="42"/>
  <c r="Q55" i="42"/>
  <c r="P55" i="42"/>
  <c r="O55" i="42"/>
  <c r="N55" i="42"/>
  <c r="M55" i="42"/>
  <c r="L55" i="42"/>
  <c r="U54" i="42"/>
  <c r="R54" i="42"/>
  <c r="Q54" i="42"/>
  <c r="N54" i="42"/>
  <c r="M54" i="42"/>
  <c r="I52" i="42"/>
  <c r="J47" i="42"/>
  <c r="I47" i="42"/>
  <c r="H47" i="42"/>
  <c r="G47" i="42"/>
  <c r="F47" i="42"/>
  <c r="E47" i="42"/>
  <c r="D47" i="42"/>
  <c r="C47" i="42"/>
  <c r="J46" i="42"/>
  <c r="I46" i="42"/>
  <c r="H46" i="42"/>
  <c r="G46" i="42"/>
  <c r="F46" i="42"/>
  <c r="E46" i="42"/>
  <c r="D46" i="42"/>
  <c r="C46" i="42"/>
  <c r="J45" i="42"/>
  <c r="S42" i="42" s="1"/>
  <c r="I45" i="42"/>
  <c r="R42" i="42" s="1"/>
  <c r="H45" i="42"/>
  <c r="Q42" i="42" s="1"/>
  <c r="G45" i="42"/>
  <c r="P39" i="42" s="1"/>
  <c r="F45" i="42"/>
  <c r="E45" i="42"/>
  <c r="N36" i="42" s="1"/>
  <c r="D45" i="42"/>
  <c r="M42" i="42" s="1"/>
  <c r="C45" i="42"/>
  <c r="L39" i="42" s="1"/>
  <c r="U44" i="42"/>
  <c r="S44" i="42"/>
  <c r="V44" i="42" s="1"/>
  <c r="R44" i="42"/>
  <c r="Q44" i="42"/>
  <c r="P44" i="42"/>
  <c r="O44" i="42"/>
  <c r="N44" i="42"/>
  <c r="M44" i="42"/>
  <c r="L44" i="42"/>
  <c r="U43" i="42"/>
  <c r="S43" i="42"/>
  <c r="R43" i="42"/>
  <c r="Q43" i="42"/>
  <c r="P43" i="42"/>
  <c r="O43" i="42"/>
  <c r="N43" i="42"/>
  <c r="M43" i="42"/>
  <c r="L43" i="42"/>
  <c r="U42" i="42"/>
  <c r="O42" i="42"/>
  <c r="L42" i="42"/>
  <c r="U41" i="42"/>
  <c r="S41" i="42"/>
  <c r="R41" i="42"/>
  <c r="V41" i="42" s="1"/>
  <c r="Q41" i="42"/>
  <c r="P41" i="42"/>
  <c r="O41" i="42"/>
  <c r="N41" i="42"/>
  <c r="M41" i="42"/>
  <c r="L41" i="42"/>
  <c r="U40" i="42"/>
  <c r="S40" i="42"/>
  <c r="V40" i="42" s="1"/>
  <c r="R40" i="42"/>
  <c r="Q40" i="42"/>
  <c r="P40" i="42"/>
  <c r="O40" i="42"/>
  <c r="N40" i="42"/>
  <c r="M40" i="42"/>
  <c r="L40" i="42"/>
  <c r="U39" i="42"/>
  <c r="O39" i="42"/>
  <c r="M39" i="42"/>
  <c r="U38" i="42"/>
  <c r="S38" i="42"/>
  <c r="R38" i="42"/>
  <c r="Q38" i="42"/>
  <c r="P38" i="42"/>
  <c r="O38" i="42"/>
  <c r="N38" i="42"/>
  <c r="M38" i="42"/>
  <c r="L38" i="42"/>
  <c r="U37" i="42"/>
  <c r="S37" i="42"/>
  <c r="R37" i="42"/>
  <c r="Q37" i="42"/>
  <c r="P37" i="42"/>
  <c r="O37" i="42"/>
  <c r="N37" i="42"/>
  <c r="M37" i="42"/>
  <c r="L37" i="42"/>
  <c r="U36" i="42"/>
  <c r="O36" i="42"/>
  <c r="U35" i="42"/>
  <c r="S35" i="42"/>
  <c r="R35" i="42"/>
  <c r="Q35" i="42"/>
  <c r="P35" i="42"/>
  <c r="O35" i="42"/>
  <c r="N35" i="42"/>
  <c r="M35" i="42"/>
  <c r="L35" i="42"/>
  <c r="U34" i="42"/>
  <c r="S34" i="42"/>
  <c r="R34" i="42"/>
  <c r="Q34" i="42"/>
  <c r="P34" i="42"/>
  <c r="O34" i="42"/>
  <c r="N34" i="42"/>
  <c r="M34" i="42"/>
  <c r="L34" i="42"/>
  <c r="U33" i="42"/>
  <c r="S33" i="42"/>
  <c r="O33" i="42"/>
  <c r="L33" i="42"/>
  <c r="U32" i="42"/>
  <c r="S32" i="42"/>
  <c r="R32" i="42"/>
  <c r="Q32" i="42"/>
  <c r="P32" i="42"/>
  <c r="O32" i="42"/>
  <c r="N32" i="42"/>
  <c r="M32" i="42"/>
  <c r="L32" i="42"/>
  <c r="U31" i="42"/>
  <c r="S31" i="42"/>
  <c r="R31" i="42"/>
  <c r="Q31" i="42"/>
  <c r="P31" i="42"/>
  <c r="O31" i="42"/>
  <c r="N31" i="42"/>
  <c r="M31" i="42"/>
  <c r="L31" i="42"/>
  <c r="U30" i="42"/>
  <c r="S30" i="42"/>
  <c r="O30" i="42"/>
  <c r="M30" i="42"/>
  <c r="L30" i="42"/>
  <c r="U29" i="42"/>
  <c r="S29" i="42"/>
  <c r="R29" i="42"/>
  <c r="Q29" i="42"/>
  <c r="P29" i="42"/>
  <c r="O29" i="42"/>
  <c r="N29" i="42"/>
  <c r="M29" i="42"/>
  <c r="L29" i="42"/>
  <c r="U28" i="42"/>
  <c r="S28" i="42"/>
  <c r="R28" i="42"/>
  <c r="Q28" i="42"/>
  <c r="P28" i="42"/>
  <c r="O28" i="42"/>
  <c r="N28" i="42"/>
  <c r="M28" i="42"/>
  <c r="L28" i="42"/>
  <c r="U27" i="42"/>
  <c r="Q27" i="42"/>
  <c r="O27" i="42"/>
  <c r="M27" i="42"/>
  <c r="L27" i="42"/>
  <c r="U26" i="42"/>
  <c r="S26" i="42"/>
  <c r="V26" i="42" s="1"/>
  <c r="R26" i="42"/>
  <c r="Q26" i="42"/>
  <c r="P26" i="42"/>
  <c r="O26" i="42"/>
  <c r="N26" i="42"/>
  <c r="M26" i="42"/>
  <c r="L26" i="42"/>
  <c r="U25" i="42"/>
  <c r="S25" i="42"/>
  <c r="R25" i="42"/>
  <c r="Q25" i="42"/>
  <c r="P25" i="42"/>
  <c r="O25" i="42"/>
  <c r="N25" i="42"/>
  <c r="M25" i="42"/>
  <c r="L25" i="42"/>
  <c r="U24" i="42"/>
  <c r="Q24" i="42"/>
  <c r="O24" i="42"/>
  <c r="M24" i="42"/>
  <c r="L24" i="42"/>
  <c r="U23" i="42"/>
  <c r="S23" i="42"/>
  <c r="R23" i="42"/>
  <c r="Q23" i="42"/>
  <c r="P23" i="42"/>
  <c r="O23" i="42"/>
  <c r="N23" i="42"/>
  <c r="M23" i="42"/>
  <c r="L23" i="42"/>
  <c r="U22" i="42"/>
  <c r="S22" i="42"/>
  <c r="V22" i="42" s="1"/>
  <c r="R22" i="42"/>
  <c r="Q22" i="42"/>
  <c r="P22" i="42"/>
  <c r="O22" i="42"/>
  <c r="N22" i="42"/>
  <c r="M22" i="42"/>
  <c r="L22" i="42"/>
  <c r="U21" i="42"/>
  <c r="Q21" i="42"/>
  <c r="O21" i="42"/>
  <c r="M21" i="42"/>
  <c r="L21" i="42"/>
  <c r="U20" i="42"/>
  <c r="S20" i="42"/>
  <c r="V20" i="42" s="1"/>
  <c r="R20" i="42"/>
  <c r="Q20" i="42"/>
  <c r="P20" i="42"/>
  <c r="O20" i="42"/>
  <c r="N20" i="42"/>
  <c r="M20" i="42"/>
  <c r="L20" i="42"/>
  <c r="U19" i="42"/>
  <c r="S19" i="42"/>
  <c r="R19" i="42"/>
  <c r="Q19" i="42"/>
  <c r="P19" i="42"/>
  <c r="O19" i="42"/>
  <c r="N19" i="42"/>
  <c r="M19" i="42"/>
  <c r="L19" i="42"/>
  <c r="U18" i="42"/>
  <c r="Q18" i="42"/>
  <c r="O18" i="42"/>
  <c r="M18" i="42"/>
  <c r="L18" i="42"/>
  <c r="U17" i="42"/>
  <c r="S17" i="42"/>
  <c r="R17" i="42"/>
  <c r="Q17" i="42"/>
  <c r="P17" i="42"/>
  <c r="O17" i="42"/>
  <c r="N17" i="42"/>
  <c r="M17" i="42"/>
  <c r="L17" i="42"/>
  <c r="U16" i="42"/>
  <c r="O16" i="42"/>
  <c r="M16" i="42"/>
  <c r="L16" i="42"/>
  <c r="U15" i="42"/>
  <c r="S15" i="42"/>
  <c r="R15" i="42"/>
  <c r="V15" i="42" s="1"/>
  <c r="Q15" i="42"/>
  <c r="P15" i="42"/>
  <c r="O15" i="42"/>
  <c r="N15" i="42"/>
  <c r="M15" i="42"/>
  <c r="L15" i="42"/>
  <c r="U14" i="42"/>
  <c r="S14" i="42"/>
  <c r="V14" i="42" s="1"/>
  <c r="R14" i="42"/>
  <c r="Q14" i="42"/>
  <c r="P14" i="42"/>
  <c r="O14" i="42"/>
  <c r="N14" i="42"/>
  <c r="M14" i="42"/>
  <c r="L14" i="42"/>
  <c r="U13" i="42"/>
  <c r="O13" i="42"/>
  <c r="M13" i="42"/>
  <c r="L13" i="42"/>
  <c r="U12" i="42"/>
  <c r="S12" i="42"/>
  <c r="R12" i="42"/>
  <c r="Q12" i="42"/>
  <c r="P12" i="42"/>
  <c r="O12" i="42"/>
  <c r="N12" i="42"/>
  <c r="M12" i="42"/>
  <c r="L12" i="42"/>
  <c r="U11" i="42"/>
  <c r="S11" i="42"/>
  <c r="R11" i="42"/>
  <c r="V11" i="42" s="1"/>
  <c r="Q11" i="42"/>
  <c r="P11" i="42"/>
  <c r="O11" i="42"/>
  <c r="N11" i="42"/>
  <c r="M11" i="42"/>
  <c r="L11" i="42"/>
  <c r="U10" i="42"/>
  <c r="O10" i="42"/>
  <c r="M10" i="42"/>
  <c r="L10" i="42"/>
  <c r="U9" i="42"/>
  <c r="S9" i="42"/>
  <c r="R9" i="42"/>
  <c r="Q9" i="42"/>
  <c r="P9" i="42"/>
  <c r="O9" i="42"/>
  <c r="N9" i="42"/>
  <c r="M9" i="42"/>
  <c r="L9" i="42"/>
  <c r="U8" i="42"/>
  <c r="S8" i="42"/>
  <c r="R8" i="42"/>
  <c r="Q8" i="42"/>
  <c r="P8" i="42"/>
  <c r="O8" i="42"/>
  <c r="N8" i="42"/>
  <c r="M8" i="42"/>
  <c r="L8" i="42"/>
  <c r="U7" i="42"/>
  <c r="S7" i="42"/>
  <c r="Q7" i="42"/>
  <c r="O7" i="42"/>
  <c r="M7" i="42"/>
  <c r="L7" i="42"/>
  <c r="E45" i="41"/>
  <c r="F45" i="41"/>
  <c r="E46" i="41"/>
  <c r="F46" i="41"/>
  <c r="E47" i="41"/>
  <c r="F47" i="41"/>
  <c r="E92" i="41"/>
  <c r="F92" i="41"/>
  <c r="O71" i="41" s="1"/>
  <c r="E93" i="41"/>
  <c r="N93" i="41" s="1"/>
  <c r="F93" i="41"/>
  <c r="E94" i="41"/>
  <c r="F94" i="41"/>
  <c r="N94" i="41"/>
  <c r="U91" i="41"/>
  <c r="S91" i="41"/>
  <c r="V91" i="41" s="1"/>
  <c r="R91" i="41"/>
  <c r="Q91" i="41"/>
  <c r="P91" i="41"/>
  <c r="O91" i="41"/>
  <c r="N91" i="41"/>
  <c r="M91" i="41"/>
  <c r="L91" i="41"/>
  <c r="U90" i="41"/>
  <c r="S90" i="41"/>
  <c r="R90" i="41"/>
  <c r="Q90" i="41"/>
  <c r="P90" i="41"/>
  <c r="O90" i="41"/>
  <c r="N90" i="41"/>
  <c r="M90" i="41"/>
  <c r="L90" i="41"/>
  <c r="U89" i="41"/>
  <c r="N89" i="41"/>
  <c r="U88" i="41"/>
  <c r="S88" i="41"/>
  <c r="R88" i="41"/>
  <c r="Q88" i="41"/>
  <c r="P88" i="41"/>
  <c r="O88" i="41"/>
  <c r="N88" i="41"/>
  <c r="M88" i="41"/>
  <c r="L88" i="41"/>
  <c r="U87" i="41"/>
  <c r="S87" i="41"/>
  <c r="R87" i="41"/>
  <c r="Q87" i="41"/>
  <c r="P87" i="41"/>
  <c r="O87" i="41"/>
  <c r="N87" i="41"/>
  <c r="M87" i="41"/>
  <c r="L87" i="41"/>
  <c r="U86" i="41"/>
  <c r="N86" i="41"/>
  <c r="U85" i="41"/>
  <c r="S85" i="41"/>
  <c r="R85" i="41"/>
  <c r="Q85" i="41"/>
  <c r="P85" i="41"/>
  <c r="O85" i="41"/>
  <c r="N85" i="41"/>
  <c r="M85" i="41"/>
  <c r="L85" i="41"/>
  <c r="U84" i="41"/>
  <c r="S84" i="41"/>
  <c r="R84" i="41"/>
  <c r="Q84" i="41"/>
  <c r="P84" i="41"/>
  <c r="O84" i="41"/>
  <c r="N84" i="41"/>
  <c r="M84" i="41"/>
  <c r="L84" i="41"/>
  <c r="U83" i="41"/>
  <c r="N83" i="41"/>
  <c r="U82" i="41"/>
  <c r="S82" i="41"/>
  <c r="R82" i="41"/>
  <c r="Q82" i="41"/>
  <c r="P82" i="41"/>
  <c r="O82" i="41"/>
  <c r="N82" i="41"/>
  <c r="M82" i="41"/>
  <c r="L82" i="41"/>
  <c r="U81" i="41"/>
  <c r="S81" i="41"/>
  <c r="R81" i="41"/>
  <c r="Q81" i="41"/>
  <c r="P81" i="41"/>
  <c r="O81" i="41"/>
  <c r="N81" i="41"/>
  <c r="M81" i="41"/>
  <c r="L81" i="41"/>
  <c r="U80" i="41"/>
  <c r="N80" i="41"/>
  <c r="U79" i="41"/>
  <c r="S79" i="41"/>
  <c r="R79" i="41"/>
  <c r="Q79" i="41"/>
  <c r="P79" i="41"/>
  <c r="O79" i="41"/>
  <c r="N79" i="41"/>
  <c r="M79" i="41"/>
  <c r="L79" i="41"/>
  <c r="V78" i="41"/>
  <c r="U78" i="41"/>
  <c r="S78" i="41"/>
  <c r="R78" i="41"/>
  <c r="Q78" i="41"/>
  <c r="P78" i="41"/>
  <c r="O78" i="41"/>
  <c r="N78" i="41"/>
  <c r="M78" i="41"/>
  <c r="L78" i="41"/>
  <c r="U77" i="41"/>
  <c r="N77" i="41"/>
  <c r="U76" i="41"/>
  <c r="S76" i="41"/>
  <c r="R76" i="41"/>
  <c r="Q76" i="41"/>
  <c r="P76" i="41"/>
  <c r="O76" i="41"/>
  <c r="N76" i="41"/>
  <c r="M76" i="41"/>
  <c r="L76" i="41"/>
  <c r="U75" i="41"/>
  <c r="S75" i="41"/>
  <c r="R75" i="41"/>
  <c r="Q75" i="41"/>
  <c r="P75" i="41"/>
  <c r="O75" i="41"/>
  <c r="N75" i="41"/>
  <c r="M75" i="41"/>
  <c r="L75" i="41"/>
  <c r="U74" i="41"/>
  <c r="N74" i="41"/>
  <c r="U73" i="41"/>
  <c r="S73" i="41"/>
  <c r="V73" i="41" s="1"/>
  <c r="R73" i="41"/>
  <c r="Q73" i="41"/>
  <c r="P73" i="41"/>
  <c r="O73" i="41"/>
  <c r="N73" i="41"/>
  <c r="M73" i="41"/>
  <c r="L73" i="41"/>
  <c r="U72" i="41"/>
  <c r="S72" i="41"/>
  <c r="V72" i="41" s="1"/>
  <c r="R72" i="41"/>
  <c r="Q72" i="41"/>
  <c r="P72" i="41"/>
  <c r="O72" i="41"/>
  <c r="N72" i="41"/>
  <c r="M72" i="41"/>
  <c r="L72" i="41"/>
  <c r="U71" i="41"/>
  <c r="N71" i="41"/>
  <c r="U70" i="41"/>
  <c r="S70" i="41"/>
  <c r="R70" i="41"/>
  <c r="Q70" i="41"/>
  <c r="P70" i="41"/>
  <c r="O70" i="41"/>
  <c r="N70" i="41"/>
  <c r="M70" i="41"/>
  <c r="L70" i="41"/>
  <c r="U69" i="41"/>
  <c r="S69" i="41"/>
  <c r="R69" i="41"/>
  <c r="Q69" i="41"/>
  <c r="P69" i="41"/>
  <c r="O69" i="41"/>
  <c r="N69" i="41"/>
  <c r="M69" i="41"/>
  <c r="L69" i="41"/>
  <c r="U68" i="41"/>
  <c r="N68" i="41"/>
  <c r="U67" i="41"/>
  <c r="S67" i="41"/>
  <c r="V67" i="41" s="1"/>
  <c r="R67" i="41"/>
  <c r="Q67" i="41"/>
  <c r="P67" i="41"/>
  <c r="O67" i="41"/>
  <c r="N67" i="41"/>
  <c r="M67" i="41"/>
  <c r="L67" i="41"/>
  <c r="U66" i="41"/>
  <c r="S66" i="41"/>
  <c r="R66" i="41"/>
  <c r="Q66" i="41"/>
  <c r="P66" i="41"/>
  <c r="O66" i="41"/>
  <c r="N66" i="41"/>
  <c r="M66" i="41"/>
  <c r="L66" i="41"/>
  <c r="U65" i="41"/>
  <c r="N65" i="41"/>
  <c r="U64" i="41"/>
  <c r="S64" i="41"/>
  <c r="R64" i="41"/>
  <c r="Q64" i="41"/>
  <c r="P64" i="41"/>
  <c r="O64" i="41"/>
  <c r="N64" i="41"/>
  <c r="M64" i="41"/>
  <c r="L64" i="41"/>
  <c r="U63" i="41"/>
  <c r="N63" i="41"/>
  <c r="U62" i="41"/>
  <c r="S62" i="41"/>
  <c r="R62" i="41"/>
  <c r="Q62" i="41"/>
  <c r="P62" i="41"/>
  <c r="O62" i="41"/>
  <c r="N62" i="41"/>
  <c r="M62" i="41"/>
  <c r="L62" i="41"/>
  <c r="U61" i="41"/>
  <c r="S61" i="41"/>
  <c r="R61" i="41"/>
  <c r="Q61" i="41"/>
  <c r="P61" i="41"/>
  <c r="O61" i="41"/>
  <c r="N61" i="41"/>
  <c r="M61" i="41"/>
  <c r="L61" i="41"/>
  <c r="U60" i="41"/>
  <c r="N60" i="41"/>
  <c r="U59" i="41"/>
  <c r="S59" i="41"/>
  <c r="R59" i="41"/>
  <c r="Q59" i="41"/>
  <c r="P59" i="41"/>
  <c r="O59" i="41"/>
  <c r="N59" i="41"/>
  <c r="M59" i="41"/>
  <c r="L59" i="41"/>
  <c r="U58" i="41"/>
  <c r="S58" i="41"/>
  <c r="R58" i="41"/>
  <c r="Q58" i="41"/>
  <c r="P58" i="41"/>
  <c r="O58" i="41"/>
  <c r="N58" i="41"/>
  <c r="M58" i="41"/>
  <c r="L58" i="41"/>
  <c r="U57" i="41"/>
  <c r="O57" i="41"/>
  <c r="N57" i="41"/>
  <c r="U56" i="41"/>
  <c r="S56" i="41"/>
  <c r="R56" i="41"/>
  <c r="Q56" i="41"/>
  <c r="P56" i="41"/>
  <c r="O56" i="41"/>
  <c r="N56" i="41"/>
  <c r="M56" i="41"/>
  <c r="L56" i="41"/>
  <c r="U55" i="41"/>
  <c r="S55" i="41"/>
  <c r="R55" i="41"/>
  <c r="Q55" i="41"/>
  <c r="P55" i="41"/>
  <c r="O55" i="41"/>
  <c r="N55" i="41"/>
  <c r="M55" i="41"/>
  <c r="L55" i="41"/>
  <c r="U54" i="41"/>
  <c r="N54" i="41"/>
  <c r="L97" i="33" l="1"/>
  <c r="S80" i="43"/>
  <c r="V80" i="43" s="1"/>
  <c r="L108" i="43"/>
  <c r="L120" i="43"/>
  <c r="L136" i="43"/>
  <c r="V59" i="43"/>
  <c r="S60" i="43"/>
  <c r="V62" i="43"/>
  <c r="V66" i="43"/>
  <c r="S68" i="43"/>
  <c r="V68" i="43" s="1"/>
  <c r="L110" i="43"/>
  <c r="L114" i="43"/>
  <c r="L118" i="43"/>
  <c r="L122" i="43"/>
  <c r="V55" i="43"/>
  <c r="V73" i="43"/>
  <c r="V84" i="43"/>
  <c r="L129" i="43"/>
  <c r="L137" i="43"/>
  <c r="V18" i="43"/>
  <c r="V19" i="43"/>
  <c r="V21" i="43"/>
  <c r="V24" i="43"/>
  <c r="S36" i="43"/>
  <c r="V36" i="43" s="1"/>
  <c r="V37" i="43"/>
  <c r="L103" i="43"/>
  <c r="L107" i="43"/>
  <c r="L111" i="43"/>
  <c r="L115" i="43"/>
  <c r="L132" i="43"/>
  <c r="L106" i="43"/>
  <c r="L127" i="43"/>
  <c r="V9" i="43"/>
  <c r="V11" i="43"/>
  <c r="V17" i="43"/>
  <c r="V20" i="43"/>
  <c r="V31" i="43"/>
  <c r="S33" i="43"/>
  <c r="V35" i="43"/>
  <c r="L125" i="43"/>
  <c r="L116" i="43"/>
  <c r="L133" i="43"/>
  <c r="V41" i="43"/>
  <c r="P83" i="43"/>
  <c r="P47" i="43"/>
  <c r="O47" i="43"/>
  <c r="O7" i="43"/>
  <c r="O30" i="43"/>
  <c r="O39" i="43"/>
  <c r="O13" i="43"/>
  <c r="O33" i="43"/>
  <c r="O36" i="43"/>
  <c r="O16" i="43"/>
  <c r="O18" i="43"/>
  <c r="P33" i="43"/>
  <c r="P21" i="43"/>
  <c r="O86" i="42"/>
  <c r="O80" i="42"/>
  <c r="O83" i="42"/>
  <c r="O57" i="42"/>
  <c r="O54" i="42"/>
  <c r="P57" i="42"/>
  <c r="O65" i="42"/>
  <c r="O77" i="42"/>
  <c r="O60" i="42"/>
  <c r="O63" i="42"/>
  <c r="O68" i="42"/>
  <c r="O71" i="42"/>
  <c r="O74" i="42"/>
  <c r="P36" i="42"/>
  <c r="Q39" i="42"/>
  <c r="P7" i="42"/>
  <c r="P18" i="42"/>
  <c r="P21" i="42"/>
  <c r="P24" i="42"/>
  <c r="P27" i="42"/>
  <c r="P30" i="42"/>
  <c r="P33" i="42"/>
  <c r="Q36" i="42"/>
  <c r="P13" i="42"/>
  <c r="P16" i="42"/>
  <c r="Q30" i="42"/>
  <c r="Q33" i="42"/>
  <c r="P42" i="42"/>
  <c r="P10" i="42"/>
  <c r="P45" i="42" s="1"/>
  <c r="Q10" i="42"/>
  <c r="Q13" i="42"/>
  <c r="Q16" i="42"/>
  <c r="Q47" i="42"/>
  <c r="P54" i="42"/>
  <c r="P74" i="42"/>
  <c r="P77" i="42"/>
  <c r="P83" i="42"/>
  <c r="Q86" i="42"/>
  <c r="P60" i="42"/>
  <c r="P63" i="42"/>
  <c r="P65" i="42"/>
  <c r="P68" i="42"/>
  <c r="P89" i="42"/>
  <c r="P71" i="42"/>
  <c r="P80" i="42"/>
  <c r="V62" i="42"/>
  <c r="V64" i="42"/>
  <c r="V66" i="42"/>
  <c r="V84" i="42"/>
  <c r="L102" i="42"/>
  <c r="L126" i="42"/>
  <c r="S68" i="42"/>
  <c r="V68" i="42" s="1"/>
  <c r="V69" i="42"/>
  <c r="V56" i="42"/>
  <c r="V72" i="42"/>
  <c r="R77" i="42"/>
  <c r="L108" i="42"/>
  <c r="L112" i="42"/>
  <c r="S60" i="42"/>
  <c r="V60" i="42" s="1"/>
  <c r="V61" i="42"/>
  <c r="S80" i="42"/>
  <c r="V80" i="42" s="1"/>
  <c r="S10" i="42"/>
  <c r="L101" i="42"/>
  <c r="S13" i="42"/>
  <c r="V32" i="42"/>
  <c r="L117" i="42"/>
  <c r="L121" i="42"/>
  <c r="L130" i="42"/>
  <c r="L138" i="42"/>
  <c r="V38" i="42"/>
  <c r="L105" i="42"/>
  <c r="S16" i="42"/>
  <c r="S18" i="42"/>
  <c r="V19" i="42"/>
  <c r="L104" i="42"/>
  <c r="S21" i="42"/>
  <c r="V8" i="42"/>
  <c r="V23" i="42"/>
  <c r="R24" i="42"/>
  <c r="L103" i="42"/>
  <c r="L107" i="42"/>
  <c r="V34" i="42"/>
  <c r="S24" i="42"/>
  <c r="V25" i="42"/>
  <c r="S27" i="42"/>
  <c r="S45" i="42" s="1"/>
  <c r="S36" i="42"/>
  <c r="S39" i="42"/>
  <c r="L106" i="42"/>
  <c r="L122" i="42"/>
  <c r="V82" i="41"/>
  <c r="V62" i="41"/>
  <c r="V59" i="41"/>
  <c r="V88" i="41"/>
  <c r="V84" i="41"/>
  <c r="V79" i="41"/>
  <c r="O65" i="41"/>
  <c r="O68" i="41"/>
  <c r="V81" i="41"/>
  <c r="R7" i="42"/>
  <c r="V31" i="42"/>
  <c r="R33" i="42"/>
  <c r="V33" i="42" s="1"/>
  <c r="R36" i="42"/>
  <c r="O46" i="42"/>
  <c r="L63" i="42"/>
  <c r="L86" i="42"/>
  <c r="H139" i="42"/>
  <c r="H140" i="42"/>
  <c r="H141" i="42"/>
  <c r="L111" i="42"/>
  <c r="L120" i="42"/>
  <c r="L125" i="42"/>
  <c r="S45" i="43"/>
  <c r="V45" i="43" s="1"/>
  <c r="Q10" i="43"/>
  <c r="Q33" i="43"/>
  <c r="P36" i="43"/>
  <c r="P39" i="43"/>
  <c r="P45" i="43" s="1"/>
  <c r="N46" i="43"/>
  <c r="M47" i="43"/>
  <c r="L54" i="43"/>
  <c r="V64" i="43"/>
  <c r="V88" i="43"/>
  <c r="H139" i="43"/>
  <c r="Q93" i="43"/>
  <c r="H141" i="43"/>
  <c r="L119" i="43"/>
  <c r="L123" i="43"/>
  <c r="L128" i="43"/>
  <c r="O86" i="41"/>
  <c r="R46" i="42"/>
  <c r="V75" i="41"/>
  <c r="O93" i="41"/>
  <c r="R21" i="42"/>
  <c r="V21" i="42" s="1"/>
  <c r="V36" i="42"/>
  <c r="V37" i="42"/>
  <c r="R39" i="42"/>
  <c r="V39" i="42" s="1"/>
  <c r="V43" i="42"/>
  <c r="P46" i="42"/>
  <c r="O47" i="42"/>
  <c r="V58" i="42"/>
  <c r="L65" i="42"/>
  <c r="V76" i="42"/>
  <c r="L89" i="42"/>
  <c r="I139" i="42"/>
  <c r="I140" i="42"/>
  <c r="I141" i="42"/>
  <c r="L110" i="42"/>
  <c r="Q24" i="43"/>
  <c r="V33" i="43"/>
  <c r="Q36" i="43"/>
  <c r="Q39" i="43"/>
  <c r="Q42" i="43"/>
  <c r="O46" i="43"/>
  <c r="L63" i="43"/>
  <c r="L74" i="43"/>
  <c r="L86" i="43"/>
  <c r="I139" i="43"/>
  <c r="I140" i="43"/>
  <c r="I141" i="43"/>
  <c r="O60" i="41"/>
  <c r="O63" i="41"/>
  <c r="V66" i="41"/>
  <c r="O89" i="41"/>
  <c r="V9" i="42"/>
  <c r="R10" i="42"/>
  <c r="V10" i="42" s="1"/>
  <c r="V35" i="42"/>
  <c r="Q46" i="42"/>
  <c r="P47" i="42"/>
  <c r="O92" i="42"/>
  <c r="L57" i="42"/>
  <c r="L92" i="42" s="1"/>
  <c r="V83" i="42"/>
  <c r="J140" i="42"/>
  <c r="L140" i="42" s="1"/>
  <c r="J141" i="42"/>
  <c r="L141" i="42" s="1"/>
  <c r="Q13" i="43"/>
  <c r="V23" i="43"/>
  <c r="V39" i="43"/>
  <c r="V43" i="43"/>
  <c r="P46" i="43"/>
  <c r="L65" i="43"/>
  <c r="J140" i="43"/>
  <c r="L140" i="43" s="1"/>
  <c r="J141" i="43"/>
  <c r="L141" i="43" s="1"/>
  <c r="L131" i="43"/>
  <c r="O54" i="41"/>
  <c r="V70" i="41"/>
  <c r="O83" i="41"/>
  <c r="R13" i="42"/>
  <c r="V13" i="42" s="1"/>
  <c r="V24" i="42"/>
  <c r="U45" i="42"/>
  <c r="S46" i="42"/>
  <c r="R47" i="42"/>
  <c r="Q92" i="42"/>
  <c r="L68" i="42"/>
  <c r="L80" i="42"/>
  <c r="V82" i="42"/>
  <c r="L109" i="42"/>
  <c r="O45" i="43"/>
  <c r="V12" i="43"/>
  <c r="V13" i="43"/>
  <c r="Q16" i="43"/>
  <c r="V25" i="43"/>
  <c r="V40" i="43"/>
  <c r="V44" i="43"/>
  <c r="R46" i="43"/>
  <c r="Q47" i="43"/>
  <c r="P92" i="43"/>
  <c r="V69" i="43"/>
  <c r="L77" i="43"/>
  <c r="V81" i="43"/>
  <c r="L104" i="43"/>
  <c r="L117" i="43"/>
  <c r="L121" i="43"/>
  <c r="L126" i="43"/>
  <c r="L130" i="43"/>
  <c r="Q46" i="43"/>
  <c r="V61" i="41"/>
  <c r="O77" i="41"/>
  <c r="O80" i="41"/>
  <c r="O92" i="41" s="1"/>
  <c r="V87" i="41"/>
  <c r="V90" i="41"/>
  <c r="O45" i="42"/>
  <c r="V12" i="42"/>
  <c r="R27" i="42"/>
  <c r="U46" i="42"/>
  <c r="U47" i="42"/>
  <c r="R92" i="42"/>
  <c r="L60" i="42"/>
  <c r="V70" i="42"/>
  <c r="L113" i="42"/>
  <c r="L127" i="42"/>
  <c r="L131" i="42"/>
  <c r="L136" i="42"/>
  <c r="V14" i="43"/>
  <c r="Q18" i="43"/>
  <c r="V26" i="43"/>
  <c r="V27" i="43"/>
  <c r="Q30" i="43"/>
  <c r="V38" i="43"/>
  <c r="U45" i="43"/>
  <c r="S46" i="43"/>
  <c r="R47" i="43"/>
  <c r="V60" i="43"/>
  <c r="L68" i="43"/>
  <c r="V70" i="43"/>
  <c r="V82" i="43"/>
  <c r="R83" i="43"/>
  <c r="V83" i="43" s="1"/>
  <c r="R86" i="43"/>
  <c r="Q89" i="43"/>
  <c r="Q92" i="43" s="1"/>
  <c r="L112" i="43"/>
  <c r="V55" i="41"/>
  <c r="V58" i="41"/>
  <c r="O74" i="41"/>
  <c r="R16" i="42"/>
  <c r="V16" i="42" s="1"/>
  <c r="V73" i="42"/>
  <c r="L83" i="42"/>
  <c r="V85" i="42"/>
  <c r="O93" i="42"/>
  <c r="O94" i="42"/>
  <c r="Q7" i="43"/>
  <c r="U46" i="43"/>
  <c r="L60" i="43"/>
  <c r="R89" i="43"/>
  <c r="R92" i="43" s="1"/>
  <c r="O93" i="43"/>
  <c r="O94" i="43"/>
  <c r="O94" i="41"/>
  <c r="V17" i="42"/>
  <c r="R18" i="42"/>
  <c r="V18" i="42" s="1"/>
  <c r="V28" i="42"/>
  <c r="V29" i="42"/>
  <c r="R30" i="42"/>
  <c r="V30" i="42" s="1"/>
  <c r="N46" i="42"/>
  <c r="M47" i="42"/>
  <c r="L54" i="42"/>
  <c r="L71" i="42"/>
  <c r="P93" i="42"/>
  <c r="R45" i="43"/>
  <c r="L71" i="43"/>
  <c r="L83" i="43"/>
  <c r="P93" i="43"/>
  <c r="L134" i="43"/>
  <c r="L80" i="43"/>
  <c r="L92" i="43" s="1"/>
  <c r="N80" i="43"/>
  <c r="N92" i="43" s="1"/>
  <c r="N89" i="43"/>
  <c r="L93" i="43"/>
  <c r="L94" i="43"/>
  <c r="M93" i="43"/>
  <c r="M94" i="43"/>
  <c r="N93" i="43"/>
  <c r="N94" i="43"/>
  <c r="M68" i="43"/>
  <c r="M92" i="43" s="1"/>
  <c r="M77" i="43"/>
  <c r="N13" i="43"/>
  <c r="N47" i="43"/>
  <c r="M36" i="43"/>
  <c r="L45" i="43"/>
  <c r="L39" i="43"/>
  <c r="C139" i="43"/>
  <c r="M39" i="43"/>
  <c r="M45" i="43" s="1"/>
  <c r="D139" i="43"/>
  <c r="L46" i="43"/>
  <c r="N21" i="43"/>
  <c r="M46" i="43"/>
  <c r="L47" i="43"/>
  <c r="N77" i="42"/>
  <c r="N86" i="42"/>
  <c r="N80" i="42"/>
  <c r="L93" i="42"/>
  <c r="L94" i="42"/>
  <c r="M93" i="42"/>
  <c r="M94" i="42"/>
  <c r="N93" i="42"/>
  <c r="N94" i="42"/>
  <c r="M77" i="42"/>
  <c r="M92" i="42" s="1"/>
  <c r="M46" i="42"/>
  <c r="L47" i="42"/>
  <c r="N21" i="42"/>
  <c r="M33" i="42"/>
  <c r="N47" i="42"/>
  <c r="N33" i="42"/>
  <c r="N13" i="42"/>
  <c r="L36" i="42"/>
  <c r="L45" i="42" s="1"/>
  <c r="C139" i="42"/>
  <c r="M36" i="42"/>
  <c r="D139" i="42"/>
  <c r="L46" i="42"/>
  <c r="V46" i="43"/>
  <c r="S47" i="43"/>
  <c r="V47" i="43" s="1"/>
  <c r="U92" i="43"/>
  <c r="R93" i="43"/>
  <c r="P94" i="43"/>
  <c r="C141" i="43"/>
  <c r="J139" i="43"/>
  <c r="N10" i="43"/>
  <c r="N18" i="43"/>
  <c r="N30" i="43"/>
  <c r="N42" i="43"/>
  <c r="S57" i="43"/>
  <c r="V57" i="43" s="1"/>
  <c r="S65" i="43"/>
  <c r="V65" i="43" s="1"/>
  <c r="S77" i="43"/>
  <c r="V77" i="43" s="1"/>
  <c r="S89" i="43"/>
  <c r="S93" i="43"/>
  <c r="V93" i="43" s="1"/>
  <c r="Q94" i="43"/>
  <c r="C140" i="43"/>
  <c r="D141" i="43"/>
  <c r="V7" i="43"/>
  <c r="U93" i="43"/>
  <c r="R94" i="43"/>
  <c r="D140" i="43"/>
  <c r="N7" i="43"/>
  <c r="N27" i="43"/>
  <c r="N39" i="43"/>
  <c r="S54" i="43"/>
  <c r="S74" i="43"/>
  <c r="V74" i="43" s="1"/>
  <c r="S86" i="43"/>
  <c r="V86" i="43" s="1"/>
  <c r="S94" i="43"/>
  <c r="V94" i="43" s="1"/>
  <c r="U94" i="43"/>
  <c r="H140" i="43"/>
  <c r="N16" i="43"/>
  <c r="N24" i="43"/>
  <c r="S63" i="43"/>
  <c r="V63" i="43" s="1"/>
  <c r="S71" i="43"/>
  <c r="V71" i="43" s="1"/>
  <c r="Q45" i="42"/>
  <c r="V42" i="42"/>
  <c r="V46" i="42"/>
  <c r="S47" i="42"/>
  <c r="V47" i="42" s="1"/>
  <c r="U92" i="42"/>
  <c r="R93" i="42"/>
  <c r="P94" i="42"/>
  <c r="C141" i="42"/>
  <c r="N10" i="42"/>
  <c r="N18" i="42"/>
  <c r="N30" i="42"/>
  <c r="N42" i="42"/>
  <c r="S57" i="42"/>
  <c r="V57" i="42" s="1"/>
  <c r="S65" i="42"/>
  <c r="V65" i="42" s="1"/>
  <c r="S77" i="42"/>
  <c r="V77" i="42" s="1"/>
  <c r="S89" i="42"/>
  <c r="V89" i="42" s="1"/>
  <c r="S93" i="42"/>
  <c r="Q94" i="42"/>
  <c r="C140" i="42"/>
  <c r="D141" i="42"/>
  <c r="J139" i="42"/>
  <c r="L139" i="42" s="1"/>
  <c r="V7" i="42"/>
  <c r="U93" i="42"/>
  <c r="R94" i="42"/>
  <c r="D140" i="42"/>
  <c r="N7" i="42"/>
  <c r="N27" i="42"/>
  <c r="N39" i="42"/>
  <c r="S54" i="42"/>
  <c r="S74" i="42"/>
  <c r="V74" i="42" s="1"/>
  <c r="S86" i="42"/>
  <c r="V86" i="42" s="1"/>
  <c r="S94" i="42"/>
  <c r="V94" i="42" s="1"/>
  <c r="Q93" i="42"/>
  <c r="U94" i="42"/>
  <c r="N16" i="42"/>
  <c r="N24" i="42"/>
  <c r="S63" i="42"/>
  <c r="V63" i="42" s="1"/>
  <c r="S71" i="42"/>
  <c r="V71" i="42" s="1"/>
  <c r="N92" i="41"/>
  <c r="V85" i="41"/>
  <c r="V64" i="41"/>
  <c r="V76" i="41"/>
  <c r="V56" i="41"/>
  <c r="V69" i="41"/>
  <c r="S8" i="41"/>
  <c r="S9" i="41"/>
  <c r="S11" i="41"/>
  <c r="S12" i="41"/>
  <c r="V12" i="41" s="1"/>
  <c r="S14" i="41"/>
  <c r="S15" i="41"/>
  <c r="S17" i="41"/>
  <c r="S19" i="41"/>
  <c r="S20" i="41"/>
  <c r="V20" i="41" s="1"/>
  <c r="S22" i="41"/>
  <c r="S23" i="41"/>
  <c r="S25" i="41"/>
  <c r="S26" i="41"/>
  <c r="S28" i="41"/>
  <c r="S29" i="41"/>
  <c r="S31" i="41"/>
  <c r="S32" i="41"/>
  <c r="S34" i="41"/>
  <c r="S35" i="41"/>
  <c r="V35" i="41" s="1"/>
  <c r="S37" i="41"/>
  <c r="S38" i="41"/>
  <c r="S40" i="41"/>
  <c r="S41" i="41"/>
  <c r="S43" i="41"/>
  <c r="S44" i="41"/>
  <c r="N7" i="41"/>
  <c r="O7" i="41"/>
  <c r="M8" i="41"/>
  <c r="N8" i="41"/>
  <c r="O8" i="41"/>
  <c r="P8" i="41"/>
  <c r="Q8" i="41"/>
  <c r="R8" i="41"/>
  <c r="M9" i="41"/>
  <c r="N9" i="41"/>
  <c r="O9" i="41"/>
  <c r="P9" i="41"/>
  <c r="Q9" i="41"/>
  <c r="R9" i="41"/>
  <c r="V9" i="41" s="1"/>
  <c r="N10" i="41"/>
  <c r="O10" i="41"/>
  <c r="M11" i="41"/>
  <c r="N11" i="41"/>
  <c r="O11" i="41"/>
  <c r="P11" i="41"/>
  <c r="Q11" i="41"/>
  <c r="R11" i="41"/>
  <c r="M12" i="41"/>
  <c r="N12" i="41"/>
  <c r="O12" i="41"/>
  <c r="P12" i="41"/>
  <c r="Q12" i="41"/>
  <c r="R12" i="41"/>
  <c r="N13" i="41"/>
  <c r="O13" i="41"/>
  <c r="M14" i="41"/>
  <c r="N14" i="41"/>
  <c r="O14" i="41"/>
  <c r="P14" i="41"/>
  <c r="Q14" i="41"/>
  <c r="R14" i="41"/>
  <c r="V14" i="41" s="1"/>
  <c r="M15" i="41"/>
  <c r="N15" i="41"/>
  <c r="O15" i="41"/>
  <c r="P15" i="41"/>
  <c r="Q15" i="41"/>
  <c r="R15" i="41"/>
  <c r="N16" i="41"/>
  <c r="O16" i="41"/>
  <c r="M17" i="41"/>
  <c r="N17" i="41"/>
  <c r="O17" i="41"/>
  <c r="P17" i="41"/>
  <c r="Q17" i="41"/>
  <c r="R17" i="41"/>
  <c r="N18" i="41"/>
  <c r="O18" i="41"/>
  <c r="M19" i="41"/>
  <c r="N19" i="41"/>
  <c r="O19" i="41"/>
  <c r="P19" i="41"/>
  <c r="Q19" i="41"/>
  <c r="R19" i="41"/>
  <c r="M20" i="41"/>
  <c r="N20" i="41"/>
  <c r="O20" i="41"/>
  <c r="P20" i="41"/>
  <c r="Q20" i="41"/>
  <c r="R20" i="41"/>
  <c r="N21" i="41"/>
  <c r="O21" i="41"/>
  <c r="M22" i="41"/>
  <c r="N22" i="41"/>
  <c r="O22" i="41"/>
  <c r="P22" i="41"/>
  <c r="Q22" i="41"/>
  <c r="R22" i="41"/>
  <c r="V22" i="41" s="1"/>
  <c r="M23" i="41"/>
  <c r="N23" i="41"/>
  <c r="O23" i="41"/>
  <c r="P23" i="41"/>
  <c r="Q23" i="41"/>
  <c r="R23" i="41"/>
  <c r="N24" i="41"/>
  <c r="O24" i="41"/>
  <c r="M25" i="41"/>
  <c r="N25" i="41"/>
  <c r="O25" i="41"/>
  <c r="P25" i="41"/>
  <c r="Q25" i="41"/>
  <c r="R25" i="41"/>
  <c r="M26" i="41"/>
  <c r="N26" i="41"/>
  <c r="O26" i="41"/>
  <c r="P26" i="41"/>
  <c r="Q26" i="41"/>
  <c r="R26" i="41"/>
  <c r="N27" i="41"/>
  <c r="O27" i="41"/>
  <c r="M28" i="41"/>
  <c r="N28" i="41"/>
  <c r="O28" i="41"/>
  <c r="P28" i="41"/>
  <c r="Q28" i="41"/>
  <c r="R28" i="41"/>
  <c r="M29" i="41"/>
  <c r="N29" i="41"/>
  <c r="O29" i="41"/>
  <c r="P29" i="41"/>
  <c r="Q29" i="41"/>
  <c r="R29" i="41"/>
  <c r="N30" i="41"/>
  <c r="O30" i="41"/>
  <c r="M31" i="41"/>
  <c r="N31" i="41"/>
  <c r="O31" i="41"/>
  <c r="P31" i="41"/>
  <c r="Q31" i="41"/>
  <c r="R31" i="41"/>
  <c r="M32" i="41"/>
  <c r="N32" i="41"/>
  <c r="O32" i="41"/>
  <c r="P32" i="41"/>
  <c r="Q32" i="41"/>
  <c r="R32" i="41"/>
  <c r="V32" i="41" s="1"/>
  <c r="N33" i="41"/>
  <c r="O33" i="41"/>
  <c r="M34" i="41"/>
  <c r="N34" i="41"/>
  <c r="O34" i="41"/>
  <c r="P34" i="41"/>
  <c r="Q34" i="41"/>
  <c r="R34" i="41"/>
  <c r="M35" i="41"/>
  <c r="N35" i="41"/>
  <c r="O35" i="41"/>
  <c r="P35" i="41"/>
  <c r="Q35" i="41"/>
  <c r="R35" i="41"/>
  <c r="N36" i="41"/>
  <c r="O36" i="41"/>
  <c r="M37" i="41"/>
  <c r="N37" i="41"/>
  <c r="O37" i="41"/>
  <c r="P37" i="41"/>
  <c r="Q37" i="41"/>
  <c r="R37" i="41"/>
  <c r="M38" i="41"/>
  <c r="N38" i="41"/>
  <c r="O38" i="41"/>
  <c r="P38" i="41"/>
  <c r="Q38" i="41"/>
  <c r="R38" i="41"/>
  <c r="V38" i="41" s="1"/>
  <c r="N39" i="41"/>
  <c r="O39" i="41"/>
  <c r="M40" i="41"/>
  <c r="N40" i="41"/>
  <c r="O40" i="41"/>
  <c r="P40" i="41"/>
  <c r="Q40" i="41"/>
  <c r="R40" i="41"/>
  <c r="M41" i="41"/>
  <c r="N41" i="41"/>
  <c r="O41" i="41"/>
  <c r="P41" i="41"/>
  <c r="Q41" i="41"/>
  <c r="R41" i="41"/>
  <c r="V41" i="41" s="1"/>
  <c r="N42" i="41"/>
  <c r="O42" i="41"/>
  <c r="M43" i="41"/>
  <c r="N43" i="41"/>
  <c r="O43" i="41"/>
  <c r="P43" i="41"/>
  <c r="Q43" i="41"/>
  <c r="R43" i="41"/>
  <c r="M44" i="41"/>
  <c r="N44" i="41"/>
  <c r="O44" i="41"/>
  <c r="P44" i="41"/>
  <c r="Q44" i="41"/>
  <c r="R44" i="41"/>
  <c r="N46" i="41"/>
  <c r="O46" i="41"/>
  <c r="N47" i="41"/>
  <c r="O47" i="41"/>
  <c r="U8" i="41"/>
  <c r="U9" i="41"/>
  <c r="U10" i="41"/>
  <c r="U11" i="41"/>
  <c r="U12" i="41"/>
  <c r="U13" i="41"/>
  <c r="U14" i="41"/>
  <c r="U15" i="41"/>
  <c r="U16" i="41"/>
  <c r="U17" i="41"/>
  <c r="V17" i="41"/>
  <c r="U18" i="41"/>
  <c r="U19" i="41"/>
  <c r="U20" i="41"/>
  <c r="U21" i="41"/>
  <c r="U22" i="41"/>
  <c r="U23" i="41"/>
  <c r="V23" i="41"/>
  <c r="U24" i="41"/>
  <c r="U25" i="41"/>
  <c r="U26" i="41"/>
  <c r="U27" i="41"/>
  <c r="U28" i="41"/>
  <c r="V28" i="41"/>
  <c r="U29" i="41"/>
  <c r="U30" i="41"/>
  <c r="U31" i="41"/>
  <c r="V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V44" i="41"/>
  <c r="U7" i="41"/>
  <c r="L139" i="43" l="1"/>
  <c r="P92" i="42"/>
  <c r="V27" i="42"/>
  <c r="V8" i="41"/>
  <c r="V25" i="41"/>
  <c r="V40" i="41"/>
  <c r="V43" i="41"/>
  <c r="V19" i="41"/>
  <c r="V11" i="41"/>
  <c r="V26" i="41"/>
  <c r="V15" i="41"/>
  <c r="R45" i="42"/>
  <c r="V45" i="42" s="1"/>
  <c r="V89" i="43"/>
  <c r="Q45" i="43"/>
  <c r="V34" i="41"/>
  <c r="V37" i="41"/>
  <c r="V29" i="41"/>
  <c r="M45" i="42"/>
  <c r="N92" i="42"/>
  <c r="N45" i="42"/>
  <c r="V54" i="43"/>
  <c r="S92" i="43"/>
  <c r="V92" i="43" s="1"/>
  <c r="N45" i="43"/>
  <c r="V93" i="42"/>
  <c r="V54" i="42"/>
  <c r="S92" i="42"/>
  <c r="V92" i="42" s="1"/>
  <c r="O45" i="41"/>
  <c r="N45" i="41"/>
  <c r="J138" i="41"/>
  <c r="I138" i="41"/>
  <c r="H138" i="41"/>
  <c r="D138" i="41"/>
  <c r="C138" i="41"/>
  <c r="J137" i="41"/>
  <c r="I137" i="41"/>
  <c r="H137" i="41"/>
  <c r="D137" i="41"/>
  <c r="C137" i="41"/>
  <c r="J136" i="41"/>
  <c r="I136" i="41"/>
  <c r="H136" i="41"/>
  <c r="D136" i="41"/>
  <c r="C136" i="41"/>
  <c r="J135" i="41"/>
  <c r="I135" i="41"/>
  <c r="H135" i="41"/>
  <c r="D135" i="41"/>
  <c r="C135" i="41"/>
  <c r="J134" i="41"/>
  <c r="I134" i="41"/>
  <c r="H134" i="41"/>
  <c r="D134" i="41"/>
  <c r="C134" i="41"/>
  <c r="J133" i="41"/>
  <c r="I133" i="41"/>
  <c r="H133" i="41"/>
  <c r="D133" i="41"/>
  <c r="C133" i="41"/>
  <c r="J132" i="41"/>
  <c r="I132" i="41"/>
  <c r="H132" i="41"/>
  <c r="D132" i="41"/>
  <c r="C132" i="41"/>
  <c r="J131" i="41"/>
  <c r="I131" i="41"/>
  <c r="H131" i="41"/>
  <c r="D131" i="41"/>
  <c r="C131" i="41"/>
  <c r="J130" i="41"/>
  <c r="I130" i="41"/>
  <c r="H130" i="41"/>
  <c r="D130" i="41"/>
  <c r="C130" i="41"/>
  <c r="J129" i="41"/>
  <c r="L129" i="41" s="1"/>
  <c r="I129" i="41"/>
  <c r="H129" i="41"/>
  <c r="D129" i="41"/>
  <c r="C129" i="41"/>
  <c r="J128" i="41"/>
  <c r="I128" i="41"/>
  <c r="H128" i="41"/>
  <c r="D128" i="41"/>
  <c r="C128" i="41"/>
  <c r="J127" i="41"/>
  <c r="I127" i="41"/>
  <c r="H127" i="41"/>
  <c r="D127" i="41"/>
  <c r="C127" i="41"/>
  <c r="J126" i="41"/>
  <c r="I126" i="41"/>
  <c r="H126" i="41"/>
  <c r="D126" i="41"/>
  <c r="C126" i="41"/>
  <c r="J125" i="41"/>
  <c r="L125" i="41" s="1"/>
  <c r="I125" i="41"/>
  <c r="H125" i="41"/>
  <c r="D125" i="41"/>
  <c r="C125" i="41"/>
  <c r="J124" i="41"/>
  <c r="I124" i="41"/>
  <c r="H124" i="41"/>
  <c r="D124" i="41"/>
  <c r="C124" i="41"/>
  <c r="J123" i="41"/>
  <c r="I123" i="41"/>
  <c r="H123" i="41"/>
  <c r="D123" i="41"/>
  <c r="C123" i="41"/>
  <c r="J122" i="41"/>
  <c r="I122" i="41"/>
  <c r="H122" i="41"/>
  <c r="D122" i="41"/>
  <c r="C122" i="41"/>
  <c r="J121" i="41"/>
  <c r="L121" i="41" s="1"/>
  <c r="I121" i="41"/>
  <c r="H121" i="41"/>
  <c r="D121" i="41"/>
  <c r="C121" i="41"/>
  <c r="J120" i="41"/>
  <c r="I120" i="41"/>
  <c r="H120" i="41"/>
  <c r="D120" i="41"/>
  <c r="C120" i="41"/>
  <c r="J119" i="41"/>
  <c r="I119" i="41"/>
  <c r="H119" i="41"/>
  <c r="D119" i="41"/>
  <c r="C119" i="41"/>
  <c r="J118" i="41"/>
  <c r="I118" i="41"/>
  <c r="H118" i="41"/>
  <c r="D118" i="41"/>
  <c r="C118" i="41"/>
  <c r="J117" i="41"/>
  <c r="L117" i="41" s="1"/>
  <c r="I117" i="41"/>
  <c r="H117" i="41"/>
  <c r="D117" i="41"/>
  <c r="C117" i="41"/>
  <c r="J116" i="41"/>
  <c r="I116" i="41"/>
  <c r="H116" i="41"/>
  <c r="D116" i="41"/>
  <c r="C116" i="41"/>
  <c r="J115" i="41"/>
  <c r="I115" i="41"/>
  <c r="H115" i="41"/>
  <c r="D115" i="41"/>
  <c r="C115" i="41"/>
  <c r="J114" i="41"/>
  <c r="I114" i="41"/>
  <c r="H114" i="41"/>
  <c r="D114" i="41"/>
  <c r="C114" i="41"/>
  <c r="J113" i="41"/>
  <c r="I113" i="41"/>
  <c r="H113" i="41"/>
  <c r="D113" i="41"/>
  <c r="C113" i="41"/>
  <c r="J112" i="41"/>
  <c r="I112" i="41"/>
  <c r="H112" i="41"/>
  <c r="D112" i="41"/>
  <c r="C112" i="41"/>
  <c r="J111" i="41"/>
  <c r="I111" i="41"/>
  <c r="H111" i="41"/>
  <c r="D111" i="41"/>
  <c r="C111" i="41"/>
  <c r="J110" i="41"/>
  <c r="I110" i="41"/>
  <c r="H110" i="41"/>
  <c r="D110" i="41"/>
  <c r="C110" i="41"/>
  <c r="J109" i="41"/>
  <c r="I109" i="41"/>
  <c r="H109" i="41"/>
  <c r="D109" i="41"/>
  <c r="C109" i="41"/>
  <c r="J108" i="41"/>
  <c r="I108" i="41"/>
  <c r="H108" i="41"/>
  <c r="D108" i="41"/>
  <c r="C108" i="41"/>
  <c r="J107" i="41"/>
  <c r="I107" i="41"/>
  <c r="H107" i="41"/>
  <c r="D107" i="41"/>
  <c r="C107" i="41"/>
  <c r="J106" i="41"/>
  <c r="I106" i="41"/>
  <c r="H106" i="41"/>
  <c r="D106" i="41"/>
  <c r="C106" i="41"/>
  <c r="J105" i="41"/>
  <c r="L105" i="41" s="1"/>
  <c r="I105" i="41"/>
  <c r="H105" i="41"/>
  <c r="D105" i="41"/>
  <c r="C105" i="41"/>
  <c r="J104" i="41"/>
  <c r="I104" i="41"/>
  <c r="H104" i="41"/>
  <c r="D104" i="41"/>
  <c r="C104" i="41"/>
  <c r="J103" i="41"/>
  <c r="I103" i="41"/>
  <c r="H103" i="41"/>
  <c r="D103" i="41"/>
  <c r="C103" i="41"/>
  <c r="J102" i="41"/>
  <c r="I102" i="41"/>
  <c r="H102" i="41"/>
  <c r="D102" i="41"/>
  <c r="C102" i="41"/>
  <c r="J101" i="41"/>
  <c r="L101" i="41" s="1"/>
  <c r="I101" i="41"/>
  <c r="H101" i="41"/>
  <c r="D101" i="41"/>
  <c r="C101" i="41"/>
  <c r="I99" i="41"/>
  <c r="J94" i="41"/>
  <c r="I94" i="41"/>
  <c r="H94" i="41"/>
  <c r="G94" i="41"/>
  <c r="D94" i="41"/>
  <c r="C94" i="41"/>
  <c r="J93" i="41"/>
  <c r="I93" i="41"/>
  <c r="H93" i="41"/>
  <c r="Q93" i="41" s="1"/>
  <c r="G93" i="41"/>
  <c r="P93" i="41" s="1"/>
  <c r="D93" i="41"/>
  <c r="C93" i="41"/>
  <c r="J92" i="41"/>
  <c r="I92" i="41"/>
  <c r="H92" i="41"/>
  <c r="G92" i="41"/>
  <c r="D92" i="41"/>
  <c r="C92" i="41"/>
  <c r="I52" i="41"/>
  <c r="J47" i="41"/>
  <c r="I47" i="41"/>
  <c r="H47" i="41"/>
  <c r="G47" i="41"/>
  <c r="D47" i="41"/>
  <c r="M47" i="41" s="1"/>
  <c r="C47" i="41"/>
  <c r="L47" i="41" s="1"/>
  <c r="J46" i="41"/>
  <c r="S46" i="41" s="1"/>
  <c r="I46" i="41"/>
  <c r="H46" i="41"/>
  <c r="G46" i="41"/>
  <c r="D46" i="41"/>
  <c r="M46" i="41" s="1"/>
  <c r="C46" i="41"/>
  <c r="J45" i="41"/>
  <c r="I45" i="41"/>
  <c r="H45" i="41"/>
  <c r="G45" i="41"/>
  <c r="D45" i="41"/>
  <c r="C45" i="41"/>
  <c r="L27" i="41" s="1"/>
  <c r="L44" i="41"/>
  <c r="L43" i="41"/>
  <c r="L42" i="41"/>
  <c r="L41" i="41"/>
  <c r="L40" i="41"/>
  <c r="L38" i="41"/>
  <c r="L37" i="41"/>
  <c r="L36" i="41"/>
  <c r="L35" i="41"/>
  <c r="L34" i="41"/>
  <c r="L32" i="41"/>
  <c r="L31" i="41"/>
  <c r="L30" i="41"/>
  <c r="L29" i="41"/>
  <c r="L28" i="41"/>
  <c r="L26" i="41"/>
  <c r="L25" i="41"/>
  <c r="L24" i="41"/>
  <c r="L23" i="41"/>
  <c r="L22" i="41"/>
  <c r="L21" i="41"/>
  <c r="L20" i="41"/>
  <c r="L19" i="41"/>
  <c r="L18" i="41"/>
  <c r="L17" i="41"/>
  <c r="L16" i="41"/>
  <c r="L15" i="41"/>
  <c r="L14" i="41"/>
  <c r="L13" i="41"/>
  <c r="L12" i="41"/>
  <c r="L11" i="41"/>
  <c r="L10" i="41"/>
  <c r="L9" i="41"/>
  <c r="L8" i="41"/>
  <c r="L7" i="41"/>
  <c r="L97" i="41"/>
  <c r="L107" i="41" l="1"/>
  <c r="L115" i="41"/>
  <c r="L123" i="41"/>
  <c r="L122" i="41"/>
  <c r="L134" i="41"/>
  <c r="R94" i="41"/>
  <c r="R93" i="41"/>
  <c r="Q10" i="41"/>
  <c r="Q27" i="41"/>
  <c r="Q21" i="41"/>
  <c r="Q13" i="41"/>
  <c r="Q30" i="41"/>
  <c r="Q16" i="41"/>
  <c r="Q33" i="41"/>
  <c r="Q39" i="41"/>
  <c r="Q36" i="41"/>
  <c r="Q18" i="41"/>
  <c r="Q42" i="41"/>
  <c r="Q7" i="41"/>
  <c r="Q24" i="41"/>
  <c r="L104" i="41"/>
  <c r="L108" i="41"/>
  <c r="P74" i="41"/>
  <c r="P80" i="41"/>
  <c r="P77" i="41"/>
  <c r="P89" i="41"/>
  <c r="P63" i="41"/>
  <c r="P83" i="41"/>
  <c r="P54" i="41"/>
  <c r="P60" i="41"/>
  <c r="P86" i="41"/>
  <c r="P57" i="41"/>
  <c r="P68" i="41"/>
  <c r="P65" i="41"/>
  <c r="P71" i="41"/>
  <c r="P47" i="41"/>
  <c r="H139" i="41"/>
  <c r="Q80" i="41"/>
  <c r="Q77" i="41"/>
  <c r="Q83" i="41"/>
  <c r="Q54" i="41"/>
  <c r="Q86" i="41"/>
  <c r="Q57" i="41"/>
  <c r="Q89" i="41"/>
  <c r="Q63" i="41"/>
  <c r="Q60" i="41"/>
  <c r="Q68" i="41"/>
  <c r="Q65" i="41"/>
  <c r="Q71" i="41"/>
  <c r="Q74" i="41"/>
  <c r="R7" i="41"/>
  <c r="R24" i="41"/>
  <c r="R36" i="41"/>
  <c r="R10" i="41"/>
  <c r="R27" i="41"/>
  <c r="R13" i="41"/>
  <c r="R30" i="41"/>
  <c r="R18" i="41"/>
  <c r="R16" i="41"/>
  <c r="R33" i="41"/>
  <c r="R42" i="41"/>
  <c r="R39" i="41"/>
  <c r="R21" i="41"/>
  <c r="S36" i="41"/>
  <c r="S13" i="41"/>
  <c r="V13" i="41" s="1"/>
  <c r="S21" i="41"/>
  <c r="S30" i="41"/>
  <c r="S10" i="41"/>
  <c r="S7" i="41"/>
  <c r="S39" i="41"/>
  <c r="V39" i="41" s="1"/>
  <c r="S24" i="41"/>
  <c r="V24" i="41" s="1"/>
  <c r="S42" i="41"/>
  <c r="S33" i="41"/>
  <c r="V33" i="41" s="1"/>
  <c r="S27" i="41"/>
  <c r="V27" i="41" s="1"/>
  <c r="S16" i="41"/>
  <c r="V16" i="41" s="1"/>
  <c r="S18" i="41"/>
  <c r="Q47" i="41"/>
  <c r="L94" i="41"/>
  <c r="P46" i="41"/>
  <c r="R47" i="41"/>
  <c r="M94" i="41"/>
  <c r="Q46" i="41"/>
  <c r="U47" i="41"/>
  <c r="S47" i="41"/>
  <c r="L93" i="41"/>
  <c r="P94" i="41"/>
  <c r="P13" i="41"/>
  <c r="P30" i="41"/>
  <c r="P42" i="41"/>
  <c r="P16" i="41"/>
  <c r="P33" i="41"/>
  <c r="P36" i="41"/>
  <c r="P39" i="41"/>
  <c r="P18" i="41"/>
  <c r="P7" i="41"/>
  <c r="P21" i="41"/>
  <c r="P10" i="41"/>
  <c r="P27" i="41"/>
  <c r="P24" i="41"/>
  <c r="R46" i="41"/>
  <c r="V46" i="41" s="1"/>
  <c r="Q94" i="41"/>
  <c r="D140" i="41"/>
  <c r="M93" i="41"/>
  <c r="L83" i="41"/>
  <c r="L65" i="41"/>
  <c r="L63" i="41"/>
  <c r="L54" i="41"/>
  <c r="L80" i="41"/>
  <c r="L86" i="41"/>
  <c r="L60" i="41"/>
  <c r="L71" i="41"/>
  <c r="L77" i="41"/>
  <c r="L57" i="41"/>
  <c r="L68" i="41"/>
  <c r="L74" i="41"/>
  <c r="L89" i="41"/>
  <c r="D139" i="41"/>
  <c r="M80" i="41"/>
  <c r="M68" i="41"/>
  <c r="M86" i="41"/>
  <c r="M83" i="41"/>
  <c r="M63" i="41"/>
  <c r="M60" i="41"/>
  <c r="M77" i="41"/>
  <c r="M57" i="41"/>
  <c r="M65" i="41"/>
  <c r="M74" i="41"/>
  <c r="M54" i="41"/>
  <c r="M89" i="41"/>
  <c r="M71" i="41"/>
  <c r="M10" i="41"/>
  <c r="M18" i="41"/>
  <c r="M30" i="41"/>
  <c r="M42" i="41"/>
  <c r="M7" i="41"/>
  <c r="M39" i="41"/>
  <c r="M13" i="41"/>
  <c r="M21" i="41"/>
  <c r="M33" i="41"/>
  <c r="M16" i="41"/>
  <c r="M24" i="41"/>
  <c r="M36" i="41"/>
  <c r="M27" i="41"/>
  <c r="D141" i="41"/>
  <c r="L39" i="41"/>
  <c r="L45" i="41" s="1"/>
  <c r="C140" i="41"/>
  <c r="L33" i="41"/>
  <c r="C139" i="41"/>
  <c r="L46" i="41"/>
  <c r="U93" i="41"/>
  <c r="S93" i="41"/>
  <c r="V93" i="41" s="1"/>
  <c r="L131" i="41"/>
  <c r="R74" i="41"/>
  <c r="R68" i="41"/>
  <c r="R63" i="41"/>
  <c r="R89" i="41"/>
  <c r="R57" i="41"/>
  <c r="R60" i="41"/>
  <c r="R80" i="41"/>
  <c r="R83" i="41"/>
  <c r="R86" i="41"/>
  <c r="R77" i="41"/>
  <c r="R71" i="41"/>
  <c r="R65" i="41"/>
  <c r="R54" i="41"/>
  <c r="S89" i="41"/>
  <c r="S57" i="41"/>
  <c r="S74" i="41"/>
  <c r="S63" i="41"/>
  <c r="S83" i="41"/>
  <c r="U92" i="41"/>
  <c r="S77" i="41"/>
  <c r="S71" i="41"/>
  <c r="S60" i="41"/>
  <c r="V60" i="41" s="1"/>
  <c r="S68" i="41"/>
  <c r="S65" i="41"/>
  <c r="S86" i="41"/>
  <c r="V86" i="41" s="1"/>
  <c r="S80" i="41"/>
  <c r="S54" i="41"/>
  <c r="L126" i="41"/>
  <c r="L138" i="41"/>
  <c r="U94" i="41"/>
  <c r="S94" i="41"/>
  <c r="L132" i="41"/>
  <c r="L136" i="41"/>
  <c r="H140" i="41"/>
  <c r="H141" i="41"/>
  <c r="L103" i="41"/>
  <c r="L133" i="41"/>
  <c r="L111" i="41"/>
  <c r="L124" i="41"/>
  <c r="L128" i="41"/>
  <c r="L116" i="41"/>
  <c r="L102" i="41"/>
  <c r="L106" i="41"/>
  <c r="L119" i="41"/>
  <c r="L120" i="41"/>
  <c r="I140" i="41"/>
  <c r="I141" i="41"/>
  <c r="L110" i="41"/>
  <c r="L114" i="41"/>
  <c r="L118" i="41"/>
  <c r="L127" i="41"/>
  <c r="J140" i="41"/>
  <c r="J141" i="41"/>
  <c r="L135" i="41"/>
  <c r="U46" i="41"/>
  <c r="U45" i="41"/>
  <c r="I139" i="41"/>
  <c r="L109" i="41"/>
  <c r="L113" i="41"/>
  <c r="L130" i="41"/>
  <c r="L137" i="41"/>
  <c r="J139" i="41"/>
  <c r="L112" i="41"/>
  <c r="C141" i="41"/>
  <c r="V57" i="41" l="1"/>
  <c r="V83" i="41"/>
  <c r="V42" i="41"/>
  <c r="V18" i="41"/>
  <c r="L140" i="41"/>
  <c r="V94" i="41"/>
  <c r="V68" i="41"/>
  <c r="P45" i="41"/>
  <c r="V7" i="41"/>
  <c r="S45" i="41"/>
  <c r="P92" i="41"/>
  <c r="V77" i="41"/>
  <c r="V47" i="41"/>
  <c r="V10" i="41"/>
  <c r="Q92" i="41"/>
  <c r="Q45" i="41"/>
  <c r="V21" i="41"/>
  <c r="R45" i="41"/>
  <c r="V30" i="41"/>
  <c r="V74" i="41"/>
  <c r="V36" i="41"/>
  <c r="L92" i="41"/>
  <c r="M92" i="41"/>
  <c r="M45" i="41"/>
  <c r="V71" i="41"/>
  <c r="V80" i="41"/>
  <c r="V63" i="41"/>
  <c r="S92" i="41"/>
  <c r="V54" i="41"/>
  <c r="L141" i="41"/>
  <c r="V65" i="41"/>
  <c r="V89" i="41"/>
  <c r="R92" i="41"/>
  <c r="L139" i="41"/>
  <c r="F46" i="12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O47" i="23"/>
  <c r="O23" i="23"/>
  <c r="O22" i="23"/>
  <c r="O16" i="23"/>
  <c r="F21" i="23"/>
  <c r="F45" i="23"/>
  <c r="O46" i="23" s="1"/>
  <c r="F31" i="23"/>
  <c r="O33" i="23" s="1"/>
  <c r="R29" i="23"/>
  <c r="F7" i="23"/>
  <c r="O10" i="23" s="1"/>
  <c r="O34" i="22"/>
  <c r="O42" i="22"/>
  <c r="O23" i="22"/>
  <c r="O1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31" i="22"/>
  <c r="O36" i="22" s="1"/>
  <c r="F7" i="22"/>
  <c r="F24" i="22" s="1"/>
  <c r="O21" i="22" s="1"/>
  <c r="F45" i="22"/>
  <c r="F21" i="22"/>
  <c r="O22" i="22" s="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R5" i="22"/>
  <c r="F45" i="21"/>
  <c r="F69" i="21" s="1"/>
  <c r="F21" i="21"/>
  <c r="O22" i="21" s="1"/>
  <c r="O39" i="23" l="1"/>
  <c r="O23" i="21"/>
  <c r="O46" i="21"/>
  <c r="O16" i="22"/>
  <c r="O43" i="22"/>
  <c r="O35" i="22"/>
  <c r="O17" i="23"/>
  <c r="O9" i="23"/>
  <c r="O40" i="23"/>
  <c r="F55" i="22"/>
  <c r="O14" i="22"/>
  <c r="O41" i="22"/>
  <c r="O33" i="22"/>
  <c r="F48" i="23"/>
  <c r="O15" i="23"/>
  <c r="O38" i="23"/>
  <c r="O8" i="22"/>
  <c r="O13" i="22"/>
  <c r="O40" i="22"/>
  <c r="O46" i="22"/>
  <c r="F24" i="23"/>
  <c r="O21" i="23" s="1"/>
  <c r="O14" i="23"/>
  <c r="O32" i="23"/>
  <c r="O37" i="23"/>
  <c r="F55" i="23"/>
  <c r="F69" i="22"/>
  <c r="O20" i="22"/>
  <c r="O12" i="22"/>
  <c r="O39" i="22"/>
  <c r="O47" i="22"/>
  <c r="O8" i="23"/>
  <c r="O13" i="23"/>
  <c r="O44" i="23"/>
  <c r="O36" i="23"/>
  <c r="O19" i="22"/>
  <c r="O11" i="22"/>
  <c r="O38" i="22"/>
  <c r="O20" i="23"/>
  <c r="O12" i="23"/>
  <c r="O43" i="23"/>
  <c r="O35" i="23"/>
  <c r="F69" i="23"/>
  <c r="V45" i="41"/>
  <c r="O47" i="21"/>
  <c r="O18" i="22"/>
  <c r="O10" i="22"/>
  <c r="O32" i="22"/>
  <c r="O37" i="22"/>
  <c r="O19" i="23"/>
  <c r="O11" i="23"/>
  <c r="O42" i="23"/>
  <c r="O34" i="23"/>
  <c r="O17" i="22"/>
  <c r="O9" i="22"/>
  <c r="O44" i="22"/>
  <c r="O18" i="23"/>
  <c r="O41" i="23"/>
  <c r="V92" i="41"/>
  <c r="O45" i="23"/>
  <c r="O31" i="23"/>
  <c r="O7" i="23"/>
  <c r="F48" i="22"/>
  <c r="F72" i="22" s="1"/>
  <c r="O7" i="22"/>
  <c r="O24" i="22" s="1"/>
  <c r="F31" i="21"/>
  <c r="F48" i="21" s="1"/>
  <c r="F7" i="21"/>
  <c r="E25" i="20"/>
  <c r="E26" i="20"/>
  <c r="E25" i="19"/>
  <c r="E26" i="19"/>
  <c r="N16" i="36"/>
  <c r="E25" i="36"/>
  <c r="E26" i="36"/>
  <c r="E18" i="36"/>
  <c r="N17" i="36" s="1"/>
  <c r="E9" i="36"/>
  <c r="N7" i="36" s="1"/>
  <c r="O45" i="21" l="1"/>
  <c r="F72" i="23"/>
  <c r="N18" i="36"/>
  <c r="O24" i="23"/>
  <c r="O31" i="22"/>
  <c r="O33" i="21"/>
  <c r="O41" i="21"/>
  <c r="O34" i="21"/>
  <c r="O42" i="21"/>
  <c r="O35" i="21"/>
  <c r="O43" i="21"/>
  <c r="O38" i="21"/>
  <c r="O31" i="21"/>
  <c r="F55" i="21"/>
  <c r="O36" i="21"/>
  <c r="O44" i="21"/>
  <c r="O39" i="21"/>
  <c r="O37" i="21"/>
  <c r="O32" i="21"/>
  <c r="O40" i="21"/>
  <c r="N8" i="36"/>
  <c r="N9" i="36" s="1"/>
  <c r="E27" i="36"/>
  <c r="O16" i="21"/>
  <c r="O8" i="21"/>
  <c r="O9" i="21"/>
  <c r="O17" i="21"/>
  <c r="O14" i="21"/>
  <c r="O10" i="21"/>
  <c r="O18" i="21"/>
  <c r="O13" i="21"/>
  <c r="O11" i="21"/>
  <c r="O19" i="21"/>
  <c r="O12" i="21"/>
  <c r="O20" i="21"/>
  <c r="O15" i="21"/>
  <c r="F24" i="21"/>
  <c r="O45" i="22"/>
  <c r="E18" i="20"/>
  <c r="E9" i="20"/>
  <c r="E9" i="19"/>
  <c r="E18" i="19"/>
  <c r="I24" i="36"/>
  <c r="H24" i="36"/>
  <c r="Q5" i="36"/>
  <c r="Q6" i="36"/>
  <c r="R6" i="36"/>
  <c r="T7" i="36"/>
  <c r="T8" i="36"/>
  <c r="B9" i="36"/>
  <c r="K7" i="36" s="1"/>
  <c r="C9" i="36"/>
  <c r="L7" i="36" s="1"/>
  <c r="D9" i="36"/>
  <c r="M7" i="36" s="1"/>
  <c r="F9" i="36"/>
  <c r="O8" i="36" s="1"/>
  <c r="G9" i="36"/>
  <c r="P8" i="36" s="1"/>
  <c r="H9" i="36"/>
  <c r="Q8" i="36" s="1"/>
  <c r="I9" i="36"/>
  <c r="R7" i="36" s="1"/>
  <c r="T12" i="36"/>
  <c r="A14" i="36"/>
  <c r="H14" i="36"/>
  <c r="Q14" i="36"/>
  <c r="H15" i="36"/>
  <c r="I15" i="36"/>
  <c r="Q15" i="36"/>
  <c r="R15" i="36"/>
  <c r="L16" i="36"/>
  <c r="T16" i="36"/>
  <c r="L17" i="36"/>
  <c r="T17" i="36"/>
  <c r="B18" i="36"/>
  <c r="K17" i="36" s="1"/>
  <c r="D18" i="36"/>
  <c r="M16" i="36" s="1"/>
  <c r="F18" i="36"/>
  <c r="O17" i="36" s="1"/>
  <c r="G18" i="36"/>
  <c r="P16" i="36" s="1"/>
  <c r="H18" i="36"/>
  <c r="Q16" i="36" s="1"/>
  <c r="I18" i="36"/>
  <c r="K21" i="36"/>
  <c r="A23" i="36"/>
  <c r="H23" i="36"/>
  <c r="B25" i="36"/>
  <c r="C25" i="36"/>
  <c r="D25" i="36"/>
  <c r="F25" i="36"/>
  <c r="G25" i="36"/>
  <c r="H25" i="36"/>
  <c r="I25" i="36"/>
  <c r="B26" i="36"/>
  <c r="C26" i="36"/>
  <c r="D26" i="36"/>
  <c r="F26" i="36"/>
  <c r="G26" i="36"/>
  <c r="H26" i="36"/>
  <c r="I26" i="36"/>
  <c r="K26" i="36" s="1"/>
  <c r="B27" i="36"/>
  <c r="O7" i="21" l="1"/>
  <c r="O21" i="21"/>
  <c r="O24" i="21" s="1"/>
  <c r="O48" i="22"/>
  <c r="E27" i="20"/>
  <c r="N16" i="20"/>
  <c r="N17" i="20"/>
  <c r="N7" i="20"/>
  <c r="N9" i="20" s="1"/>
  <c r="N8" i="20"/>
  <c r="F72" i="21"/>
  <c r="N16" i="19"/>
  <c r="N18" i="19" s="1"/>
  <c r="N17" i="19"/>
  <c r="N7" i="19"/>
  <c r="N8" i="19"/>
  <c r="E27" i="19"/>
  <c r="K25" i="36"/>
  <c r="L18" i="36"/>
  <c r="C27" i="36"/>
  <c r="G27" i="36"/>
  <c r="K16" i="36"/>
  <c r="K18" i="36" s="1"/>
  <c r="Q7" i="36"/>
  <c r="Q9" i="36" s="1"/>
  <c r="H27" i="36"/>
  <c r="T18" i="36"/>
  <c r="P7" i="36"/>
  <c r="P9" i="36" s="1"/>
  <c r="O7" i="36"/>
  <c r="O9" i="36" s="1"/>
  <c r="F27" i="36"/>
  <c r="T9" i="36"/>
  <c r="D27" i="36"/>
  <c r="O16" i="36"/>
  <c r="O18" i="36" s="1"/>
  <c r="M8" i="36"/>
  <c r="M9" i="36" s="1"/>
  <c r="R17" i="36"/>
  <c r="Q17" i="36"/>
  <c r="Q18" i="36" s="1"/>
  <c r="R16" i="36"/>
  <c r="L8" i="36"/>
  <c r="L9" i="36" s="1"/>
  <c r="P17" i="36"/>
  <c r="P18" i="36" s="1"/>
  <c r="K8" i="36"/>
  <c r="K9" i="36" s="1"/>
  <c r="I27" i="36"/>
  <c r="M17" i="36"/>
  <c r="M18" i="36" s="1"/>
  <c r="R8" i="36"/>
  <c r="U8" i="36" s="1"/>
  <c r="N18" i="20" l="1"/>
  <c r="N9" i="19"/>
  <c r="K27" i="36"/>
  <c r="U7" i="36"/>
  <c r="R9" i="36"/>
  <c r="U9" i="36" s="1"/>
  <c r="R18" i="36"/>
  <c r="U18" i="36" s="1"/>
  <c r="U16" i="36"/>
  <c r="U17" i="36"/>
  <c r="I18" i="20"/>
  <c r="H18" i="20"/>
  <c r="I9" i="20"/>
  <c r="H9" i="20"/>
  <c r="F18" i="19"/>
  <c r="G18" i="19"/>
  <c r="H18" i="19"/>
  <c r="I18" i="19"/>
  <c r="F9" i="19"/>
  <c r="G9" i="19"/>
  <c r="H9" i="19"/>
  <c r="I9" i="19"/>
  <c r="G29" i="28"/>
  <c r="H29" i="28"/>
  <c r="P47" i="30"/>
  <c r="P48" i="30"/>
  <c r="P49" i="30"/>
  <c r="P46" i="30"/>
  <c r="P39" i="30"/>
  <c r="P40" i="30"/>
  <c r="P41" i="30"/>
  <c r="P38" i="30"/>
  <c r="P50" i="33"/>
  <c r="P42" i="33"/>
  <c r="P43" i="33"/>
  <c r="P44" i="33"/>
  <c r="P45" i="33"/>
  <c r="P47" i="33"/>
  <c r="P48" i="33"/>
  <c r="P41" i="33"/>
  <c r="P17" i="33"/>
  <c r="P8" i="33"/>
  <c r="P58" i="28"/>
  <c r="P47" i="28"/>
  <c r="P20" i="28"/>
  <c r="P21" i="28"/>
  <c r="P22" i="28"/>
  <c r="P23" i="28"/>
  <c r="P25" i="28"/>
  <c r="P27" i="28"/>
  <c r="P28" i="28"/>
  <c r="P19" i="28"/>
  <c r="P17" i="28"/>
  <c r="P8" i="28"/>
  <c r="G73" i="33" l="1"/>
  <c r="H73" i="33"/>
  <c r="G68" i="28"/>
  <c r="G69" i="28"/>
  <c r="G70" i="28"/>
  <c r="G71" i="28"/>
  <c r="G72" i="28"/>
  <c r="G73" i="28"/>
  <c r="G75" i="28"/>
  <c r="G77" i="28"/>
  <c r="G78" i="28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E94" i="12"/>
  <c r="G95" i="12"/>
  <c r="G96" i="12"/>
  <c r="G47" i="12"/>
  <c r="H47" i="12"/>
  <c r="G48" i="12"/>
  <c r="H48" i="12"/>
  <c r="G46" i="12"/>
  <c r="H46" i="12"/>
  <c r="G45" i="22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70" i="21"/>
  <c r="G71" i="21"/>
  <c r="G45" i="21"/>
  <c r="P47" i="21" s="1"/>
  <c r="G21" i="21"/>
  <c r="G31" i="21"/>
  <c r="P36" i="21" s="1"/>
  <c r="G7" i="21"/>
  <c r="P12" i="21" s="1"/>
  <c r="H7" i="21"/>
  <c r="P11" i="21" l="1"/>
  <c r="P69" i="28"/>
  <c r="P30" i="28"/>
  <c r="P43" i="21"/>
  <c r="P35" i="21"/>
  <c r="P19" i="21"/>
  <c r="P26" i="33"/>
  <c r="P16" i="33"/>
  <c r="P7" i="33"/>
  <c r="P33" i="33"/>
  <c r="P57" i="28"/>
  <c r="P46" i="28"/>
  <c r="P18" i="28"/>
  <c r="P7" i="28"/>
  <c r="P39" i="28"/>
  <c r="P47" i="22"/>
  <c r="P46" i="22"/>
  <c r="P46" i="21"/>
  <c r="G69" i="21"/>
  <c r="P42" i="21"/>
  <c r="P34" i="21"/>
  <c r="P41" i="21"/>
  <c r="P33" i="21"/>
  <c r="P40" i="21"/>
  <c r="P39" i="21"/>
  <c r="G48" i="21"/>
  <c r="P31" i="21" s="1"/>
  <c r="P38" i="21"/>
  <c r="P32" i="21"/>
  <c r="P37" i="21"/>
  <c r="P44" i="21"/>
  <c r="P22" i="21"/>
  <c r="P23" i="21"/>
  <c r="P18" i="21"/>
  <c r="P10" i="21"/>
  <c r="G55" i="21"/>
  <c r="P17" i="21"/>
  <c r="P9" i="21"/>
  <c r="P16" i="21"/>
  <c r="G24" i="21"/>
  <c r="P21" i="21" s="1"/>
  <c r="P15" i="21"/>
  <c r="P14" i="21"/>
  <c r="P8" i="21"/>
  <c r="P13" i="21"/>
  <c r="P20" i="21"/>
  <c r="G58" i="33"/>
  <c r="P45" i="30"/>
  <c r="G24" i="30"/>
  <c r="G56" i="23"/>
  <c r="G57" i="23"/>
  <c r="G58" i="23"/>
  <c r="G59" i="23"/>
  <c r="G60" i="23"/>
  <c r="G61" i="23"/>
  <c r="G62" i="23"/>
  <c r="G63" i="23"/>
  <c r="G64" i="23"/>
  <c r="G65" i="23"/>
  <c r="G66" i="23"/>
  <c r="G67" i="23"/>
  <c r="G68" i="23"/>
  <c r="G70" i="23"/>
  <c r="G71" i="23"/>
  <c r="I53" i="23"/>
  <c r="G31" i="23"/>
  <c r="G45" i="23"/>
  <c r="G7" i="23"/>
  <c r="G21" i="23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70" i="22"/>
  <c r="G71" i="22"/>
  <c r="G21" i="22"/>
  <c r="G7" i="22"/>
  <c r="G31" i="22"/>
  <c r="F25" i="20"/>
  <c r="G25" i="20"/>
  <c r="F26" i="20"/>
  <c r="G26" i="20"/>
  <c r="F25" i="19"/>
  <c r="G25" i="19"/>
  <c r="F26" i="19"/>
  <c r="G26" i="19"/>
  <c r="F18" i="20"/>
  <c r="O16" i="20" s="1"/>
  <c r="F9" i="20"/>
  <c r="O7" i="20" s="1"/>
  <c r="O16" i="19"/>
  <c r="F27" i="19"/>
  <c r="P25" i="33" l="1"/>
  <c r="P29" i="28"/>
  <c r="P54" i="30"/>
  <c r="O8" i="19"/>
  <c r="P59" i="33"/>
  <c r="P40" i="33"/>
  <c r="P49" i="33"/>
  <c r="P68" i="28"/>
  <c r="P47" i="23"/>
  <c r="P46" i="23"/>
  <c r="P33" i="23"/>
  <c r="P41" i="23"/>
  <c r="P34" i="23"/>
  <c r="P42" i="23"/>
  <c r="P35" i="23"/>
  <c r="P43" i="23"/>
  <c r="P36" i="23"/>
  <c r="P44" i="23"/>
  <c r="P37" i="23"/>
  <c r="P32" i="23"/>
  <c r="P38" i="23"/>
  <c r="P40" i="23"/>
  <c r="P39" i="23"/>
  <c r="P22" i="23"/>
  <c r="P23" i="23"/>
  <c r="P16" i="23"/>
  <c r="G24" i="23"/>
  <c r="P21" i="23" s="1"/>
  <c r="P9" i="23"/>
  <c r="P17" i="23"/>
  <c r="P10" i="23"/>
  <c r="P18" i="23"/>
  <c r="P11" i="23"/>
  <c r="P19" i="23"/>
  <c r="P12" i="23"/>
  <c r="P20" i="23"/>
  <c r="P13" i="23"/>
  <c r="P8" i="23"/>
  <c r="P15" i="23"/>
  <c r="P14" i="23"/>
  <c r="G55" i="23"/>
  <c r="G48" i="22"/>
  <c r="P45" i="22" s="1"/>
  <c r="P33" i="22"/>
  <c r="P41" i="22"/>
  <c r="P43" i="22"/>
  <c r="P37" i="22"/>
  <c r="P34" i="22"/>
  <c r="P42" i="22"/>
  <c r="P35" i="22"/>
  <c r="P44" i="22"/>
  <c r="P32" i="22"/>
  <c r="P38" i="22"/>
  <c r="P36" i="22"/>
  <c r="P39" i="22"/>
  <c r="P40" i="22"/>
  <c r="G69" i="22"/>
  <c r="P23" i="22"/>
  <c r="P22" i="22"/>
  <c r="P12" i="22"/>
  <c r="P20" i="22"/>
  <c r="P13" i="22"/>
  <c r="P8" i="22"/>
  <c r="P14" i="22"/>
  <c r="P11" i="22"/>
  <c r="P15" i="22"/>
  <c r="G24" i="22"/>
  <c r="P21" i="22" s="1"/>
  <c r="P16" i="22"/>
  <c r="P9" i="22"/>
  <c r="P17" i="22"/>
  <c r="P10" i="22"/>
  <c r="P18" i="22"/>
  <c r="P19" i="22"/>
  <c r="P45" i="21"/>
  <c r="P48" i="21" s="1"/>
  <c r="G72" i="21"/>
  <c r="P7" i="21"/>
  <c r="P24" i="21" s="1"/>
  <c r="F27" i="20"/>
  <c r="O17" i="20"/>
  <c r="O18" i="20" s="1"/>
  <c r="O8" i="20"/>
  <c r="O9" i="20" s="1"/>
  <c r="O17" i="19"/>
  <c r="O18" i="19" s="1"/>
  <c r="O7" i="19"/>
  <c r="P37" i="30"/>
  <c r="P24" i="30"/>
  <c r="G69" i="23"/>
  <c r="G55" i="22"/>
  <c r="G48" i="23"/>
  <c r="R6" i="19"/>
  <c r="Q6" i="19"/>
  <c r="P31" i="22" l="1"/>
  <c r="P48" i="22" s="1"/>
  <c r="P7" i="23"/>
  <c r="P24" i="23" s="1"/>
  <c r="P23" i="30"/>
  <c r="O9" i="19"/>
  <c r="P58" i="33"/>
  <c r="G72" i="23"/>
  <c r="P45" i="23"/>
  <c r="P31" i="23"/>
  <c r="P7" i="22"/>
  <c r="P24" i="22" s="1"/>
  <c r="G72" i="22"/>
  <c r="P53" i="30"/>
  <c r="J29" i="28"/>
  <c r="I29" i="28"/>
  <c r="E68" i="28"/>
  <c r="H68" i="28"/>
  <c r="E69" i="28"/>
  <c r="H69" i="28"/>
  <c r="E70" i="28"/>
  <c r="H70" i="28"/>
  <c r="E71" i="28"/>
  <c r="H71" i="28"/>
  <c r="E72" i="28"/>
  <c r="H72" i="28"/>
  <c r="E73" i="28"/>
  <c r="H73" i="28"/>
  <c r="E75" i="28"/>
  <c r="H75" i="28"/>
  <c r="E77" i="28"/>
  <c r="H77" i="28"/>
  <c r="E78" i="28"/>
  <c r="H78" i="28"/>
  <c r="J21" i="21"/>
  <c r="I21" i="21"/>
  <c r="P48" i="23" l="1"/>
  <c r="I71" i="33"/>
  <c r="R38" i="33"/>
  <c r="I38" i="33"/>
  <c r="R5" i="33"/>
  <c r="I65" i="30"/>
  <c r="R35" i="30"/>
  <c r="I35" i="30"/>
  <c r="I83" i="28"/>
  <c r="R44" i="28"/>
  <c r="I44" i="28"/>
  <c r="R5" i="28"/>
  <c r="I101" i="12"/>
  <c r="R53" i="12"/>
  <c r="I53" i="12"/>
  <c r="R5" i="12"/>
  <c r="I29" i="23"/>
  <c r="R5" i="23"/>
  <c r="R29" i="22"/>
  <c r="I29" i="22"/>
  <c r="I53" i="21"/>
  <c r="R29" i="21"/>
  <c r="I29" i="21"/>
  <c r="R5" i="21"/>
  <c r="H23" i="20"/>
  <c r="Q14" i="20"/>
  <c r="H14" i="20"/>
  <c r="Q5" i="20"/>
  <c r="H23" i="19"/>
  <c r="Q14" i="19"/>
  <c r="Q5" i="19"/>
  <c r="H14" i="19"/>
  <c r="S16" i="33" l="1"/>
  <c r="R7" i="33"/>
  <c r="J73" i="33"/>
  <c r="I73" i="33"/>
  <c r="E73" i="33"/>
  <c r="H59" i="33"/>
  <c r="E59" i="33"/>
  <c r="D59" i="33"/>
  <c r="C59" i="33"/>
  <c r="H58" i="33"/>
  <c r="E58" i="33"/>
  <c r="U57" i="33"/>
  <c r="U54" i="33"/>
  <c r="U53" i="33"/>
  <c r="U52" i="33"/>
  <c r="U51" i="33"/>
  <c r="U50" i="33"/>
  <c r="S50" i="33"/>
  <c r="R50" i="33"/>
  <c r="Q50" i="33"/>
  <c r="N50" i="33"/>
  <c r="U49" i="33"/>
  <c r="U48" i="33"/>
  <c r="S48" i="33"/>
  <c r="R48" i="33"/>
  <c r="Q48" i="33"/>
  <c r="N48" i="33"/>
  <c r="S47" i="33"/>
  <c r="R47" i="33"/>
  <c r="Q47" i="33"/>
  <c r="N47" i="33"/>
  <c r="U45" i="33"/>
  <c r="S45" i="33"/>
  <c r="R45" i="33"/>
  <c r="Q45" i="33"/>
  <c r="N45" i="33"/>
  <c r="U44" i="33"/>
  <c r="S44" i="33"/>
  <c r="R44" i="33"/>
  <c r="Q44" i="33"/>
  <c r="N44" i="33"/>
  <c r="U43" i="33"/>
  <c r="S43" i="33"/>
  <c r="R43" i="33"/>
  <c r="Q43" i="33"/>
  <c r="N43" i="33"/>
  <c r="U42" i="33"/>
  <c r="S42" i="33"/>
  <c r="R42" i="33"/>
  <c r="Q42" i="33"/>
  <c r="N42" i="33"/>
  <c r="U41" i="33"/>
  <c r="S41" i="33"/>
  <c r="R41" i="33"/>
  <c r="Q41" i="33"/>
  <c r="N41" i="33"/>
  <c r="U40" i="33"/>
  <c r="S33" i="33"/>
  <c r="R26" i="33"/>
  <c r="H26" i="33"/>
  <c r="E26" i="33"/>
  <c r="D26" i="33"/>
  <c r="C26" i="33"/>
  <c r="E25" i="33"/>
  <c r="U17" i="33"/>
  <c r="S17" i="33"/>
  <c r="R17" i="33"/>
  <c r="Q17" i="33"/>
  <c r="N17" i="33"/>
  <c r="U16" i="33"/>
  <c r="U8" i="33"/>
  <c r="S8" i="33"/>
  <c r="R8" i="33"/>
  <c r="Q8" i="33"/>
  <c r="N8" i="33"/>
  <c r="U7" i="33"/>
  <c r="I67" i="30"/>
  <c r="J67" i="30"/>
  <c r="U38" i="30"/>
  <c r="U39" i="30"/>
  <c r="U40" i="30"/>
  <c r="U41" i="30"/>
  <c r="U45" i="30"/>
  <c r="U46" i="30"/>
  <c r="U37" i="30"/>
  <c r="R47" i="30"/>
  <c r="S47" i="30"/>
  <c r="R48" i="30"/>
  <c r="S48" i="30"/>
  <c r="R49" i="30"/>
  <c r="S49" i="30"/>
  <c r="S46" i="30"/>
  <c r="R46" i="30"/>
  <c r="R39" i="30"/>
  <c r="S39" i="30"/>
  <c r="R40" i="30"/>
  <c r="S40" i="30"/>
  <c r="R41" i="30"/>
  <c r="S41" i="30"/>
  <c r="S38" i="30"/>
  <c r="R38" i="30"/>
  <c r="I54" i="30"/>
  <c r="J54" i="30"/>
  <c r="J53" i="30"/>
  <c r="I53" i="30"/>
  <c r="R37" i="30" s="1"/>
  <c r="E53" i="30"/>
  <c r="U8" i="30"/>
  <c r="U9" i="30"/>
  <c r="U10" i="30"/>
  <c r="U11" i="30"/>
  <c r="U15" i="30"/>
  <c r="U16" i="30"/>
  <c r="U18" i="30"/>
  <c r="U19" i="30"/>
  <c r="U7" i="30"/>
  <c r="R17" i="30"/>
  <c r="S17" i="30"/>
  <c r="R18" i="30"/>
  <c r="S18" i="30"/>
  <c r="R19" i="30"/>
  <c r="S19" i="30"/>
  <c r="R22" i="30"/>
  <c r="S22" i="30"/>
  <c r="S16" i="30"/>
  <c r="R16" i="30"/>
  <c r="R9" i="30"/>
  <c r="S9" i="30"/>
  <c r="R10" i="30"/>
  <c r="S10" i="30"/>
  <c r="R11" i="30"/>
  <c r="S11" i="30"/>
  <c r="R14" i="30"/>
  <c r="S14" i="30"/>
  <c r="S8" i="30"/>
  <c r="R8" i="30"/>
  <c r="I24" i="30"/>
  <c r="J24" i="30"/>
  <c r="I23" i="30"/>
  <c r="J23" i="30"/>
  <c r="I85" i="28"/>
  <c r="J85" i="28"/>
  <c r="S58" i="28"/>
  <c r="R58" i="28"/>
  <c r="S47" i="28"/>
  <c r="R47" i="28"/>
  <c r="U47" i="28"/>
  <c r="U57" i="28"/>
  <c r="U58" i="28"/>
  <c r="U59" i="28"/>
  <c r="U60" i="28"/>
  <c r="U61" i="28"/>
  <c r="U62" i="28"/>
  <c r="U46" i="28"/>
  <c r="I69" i="28"/>
  <c r="J69" i="28"/>
  <c r="J68" i="28"/>
  <c r="I68" i="28"/>
  <c r="U8" i="28"/>
  <c r="U17" i="28"/>
  <c r="U18" i="28"/>
  <c r="U19" i="28"/>
  <c r="U20" i="28"/>
  <c r="U21" i="28"/>
  <c r="U22" i="28"/>
  <c r="U23" i="28"/>
  <c r="U25" i="28"/>
  <c r="U28" i="28"/>
  <c r="U29" i="28"/>
  <c r="U7" i="28"/>
  <c r="R20" i="28"/>
  <c r="S20" i="28"/>
  <c r="R21" i="28"/>
  <c r="S21" i="28"/>
  <c r="R22" i="28"/>
  <c r="S22" i="28"/>
  <c r="R23" i="28"/>
  <c r="S23" i="28"/>
  <c r="R25" i="28"/>
  <c r="S25" i="28"/>
  <c r="R27" i="28"/>
  <c r="S27" i="28"/>
  <c r="R28" i="28"/>
  <c r="S28" i="28"/>
  <c r="S19" i="28"/>
  <c r="R19" i="28"/>
  <c r="R17" i="28"/>
  <c r="S17" i="28"/>
  <c r="S8" i="28"/>
  <c r="R8" i="28"/>
  <c r="S18" i="28"/>
  <c r="S7" i="28"/>
  <c r="R18" i="28"/>
  <c r="R7" i="28"/>
  <c r="R30" i="28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C104" i="12"/>
  <c r="D104" i="12"/>
  <c r="E104" i="12"/>
  <c r="I104" i="12"/>
  <c r="J104" i="12"/>
  <c r="C105" i="12"/>
  <c r="D105" i="12"/>
  <c r="E105" i="12"/>
  <c r="I105" i="12"/>
  <c r="J105" i="12"/>
  <c r="C106" i="12"/>
  <c r="D106" i="12"/>
  <c r="E106" i="12"/>
  <c r="I106" i="12"/>
  <c r="J106" i="12"/>
  <c r="C107" i="12"/>
  <c r="D107" i="12"/>
  <c r="E107" i="12"/>
  <c r="I107" i="12"/>
  <c r="J107" i="12"/>
  <c r="C108" i="12"/>
  <c r="D108" i="12"/>
  <c r="E108" i="12"/>
  <c r="I108" i="12"/>
  <c r="J108" i="12"/>
  <c r="C109" i="12"/>
  <c r="D109" i="12"/>
  <c r="E109" i="12"/>
  <c r="I109" i="12"/>
  <c r="J109" i="12"/>
  <c r="C110" i="12"/>
  <c r="D110" i="12"/>
  <c r="E110" i="12"/>
  <c r="I110" i="12"/>
  <c r="J110" i="12"/>
  <c r="C111" i="12"/>
  <c r="D111" i="12"/>
  <c r="E111" i="12"/>
  <c r="I111" i="12"/>
  <c r="J111" i="12"/>
  <c r="C112" i="12"/>
  <c r="D112" i="12"/>
  <c r="E112" i="12"/>
  <c r="I112" i="12"/>
  <c r="J112" i="12"/>
  <c r="C113" i="12"/>
  <c r="D113" i="12"/>
  <c r="E113" i="12"/>
  <c r="I113" i="12"/>
  <c r="J113" i="12"/>
  <c r="C114" i="12"/>
  <c r="D114" i="12"/>
  <c r="E114" i="12"/>
  <c r="I114" i="12"/>
  <c r="J114" i="12"/>
  <c r="C115" i="12"/>
  <c r="D115" i="12"/>
  <c r="E115" i="12"/>
  <c r="I115" i="12"/>
  <c r="J115" i="12"/>
  <c r="C116" i="12"/>
  <c r="D116" i="12"/>
  <c r="E116" i="12"/>
  <c r="I116" i="12"/>
  <c r="J116" i="12"/>
  <c r="C117" i="12"/>
  <c r="D117" i="12"/>
  <c r="E117" i="12"/>
  <c r="I117" i="12"/>
  <c r="J117" i="12"/>
  <c r="C118" i="12"/>
  <c r="D118" i="12"/>
  <c r="E118" i="12"/>
  <c r="I118" i="12"/>
  <c r="J118" i="12"/>
  <c r="C119" i="12"/>
  <c r="D119" i="12"/>
  <c r="E119" i="12"/>
  <c r="I119" i="12"/>
  <c r="J119" i="12"/>
  <c r="C120" i="12"/>
  <c r="D120" i="12"/>
  <c r="E120" i="12"/>
  <c r="I120" i="12"/>
  <c r="J120" i="12"/>
  <c r="C121" i="12"/>
  <c r="D121" i="12"/>
  <c r="E121" i="12"/>
  <c r="I121" i="12"/>
  <c r="J121" i="12"/>
  <c r="C122" i="12"/>
  <c r="D122" i="12"/>
  <c r="E122" i="12"/>
  <c r="I122" i="12"/>
  <c r="J122" i="12"/>
  <c r="C123" i="12"/>
  <c r="D123" i="12"/>
  <c r="E123" i="12"/>
  <c r="I123" i="12"/>
  <c r="J123" i="12"/>
  <c r="C124" i="12"/>
  <c r="D124" i="12"/>
  <c r="E124" i="12"/>
  <c r="I124" i="12"/>
  <c r="J124" i="12"/>
  <c r="C125" i="12"/>
  <c r="D125" i="12"/>
  <c r="E125" i="12"/>
  <c r="I125" i="12"/>
  <c r="J125" i="12"/>
  <c r="C126" i="12"/>
  <c r="D126" i="12"/>
  <c r="E126" i="12"/>
  <c r="I126" i="12"/>
  <c r="J126" i="12"/>
  <c r="C127" i="12"/>
  <c r="D127" i="12"/>
  <c r="E127" i="12"/>
  <c r="I127" i="12"/>
  <c r="J127" i="12"/>
  <c r="C128" i="12"/>
  <c r="D128" i="12"/>
  <c r="E128" i="12"/>
  <c r="I128" i="12"/>
  <c r="J128" i="12"/>
  <c r="C129" i="12"/>
  <c r="D129" i="12"/>
  <c r="E129" i="12"/>
  <c r="I129" i="12"/>
  <c r="J129" i="12"/>
  <c r="C130" i="12"/>
  <c r="D130" i="12"/>
  <c r="E130" i="12"/>
  <c r="I130" i="12"/>
  <c r="J130" i="12"/>
  <c r="C131" i="12"/>
  <c r="D131" i="12"/>
  <c r="E131" i="12"/>
  <c r="I131" i="12"/>
  <c r="J131" i="12"/>
  <c r="C132" i="12"/>
  <c r="D132" i="12"/>
  <c r="E132" i="12"/>
  <c r="I132" i="12"/>
  <c r="J132" i="12"/>
  <c r="C133" i="12"/>
  <c r="D133" i="12"/>
  <c r="E133" i="12"/>
  <c r="I133" i="12"/>
  <c r="J133" i="12"/>
  <c r="C134" i="12"/>
  <c r="D134" i="12"/>
  <c r="E134" i="12"/>
  <c r="I134" i="12"/>
  <c r="J134" i="12"/>
  <c r="C135" i="12"/>
  <c r="D135" i="12"/>
  <c r="E135" i="12"/>
  <c r="I135" i="12"/>
  <c r="J135" i="12"/>
  <c r="C136" i="12"/>
  <c r="D136" i="12"/>
  <c r="E136" i="12"/>
  <c r="I136" i="12"/>
  <c r="J136" i="12"/>
  <c r="C137" i="12"/>
  <c r="D137" i="12"/>
  <c r="E137" i="12"/>
  <c r="I137" i="12"/>
  <c r="J137" i="12"/>
  <c r="C138" i="12"/>
  <c r="D138" i="12"/>
  <c r="E138" i="12"/>
  <c r="I138" i="12"/>
  <c r="J138" i="12"/>
  <c r="C139" i="12"/>
  <c r="D139" i="12"/>
  <c r="E139" i="12"/>
  <c r="I139" i="12"/>
  <c r="J139" i="12"/>
  <c r="C140" i="12"/>
  <c r="D140" i="12"/>
  <c r="E140" i="12"/>
  <c r="I140" i="12"/>
  <c r="J140" i="12"/>
  <c r="C141" i="12"/>
  <c r="D141" i="12"/>
  <c r="E141" i="12"/>
  <c r="I141" i="12"/>
  <c r="J141" i="12"/>
  <c r="D103" i="12"/>
  <c r="E103" i="12"/>
  <c r="I103" i="12"/>
  <c r="J103" i="12"/>
  <c r="S93" i="12"/>
  <c r="R93" i="12"/>
  <c r="S92" i="12"/>
  <c r="R92" i="12"/>
  <c r="S90" i="12"/>
  <c r="R90" i="12"/>
  <c r="S89" i="12"/>
  <c r="R89" i="12"/>
  <c r="S87" i="12"/>
  <c r="R87" i="12"/>
  <c r="S86" i="12"/>
  <c r="R86" i="12"/>
  <c r="S84" i="12"/>
  <c r="R84" i="12"/>
  <c r="S83" i="12"/>
  <c r="R83" i="12"/>
  <c r="S81" i="12"/>
  <c r="R81" i="12"/>
  <c r="S80" i="12"/>
  <c r="R80" i="12"/>
  <c r="S78" i="12"/>
  <c r="R78" i="12"/>
  <c r="S77" i="12"/>
  <c r="R77" i="12"/>
  <c r="S75" i="12"/>
  <c r="R75" i="12"/>
  <c r="S74" i="12"/>
  <c r="R74" i="12"/>
  <c r="S72" i="12"/>
  <c r="R72" i="12"/>
  <c r="S71" i="12"/>
  <c r="R71" i="12"/>
  <c r="S69" i="12"/>
  <c r="R69" i="12"/>
  <c r="S68" i="12"/>
  <c r="R68" i="12"/>
  <c r="S66" i="12"/>
  <c r="R66" i="12"/>
  <c r="S65" i="12"/>
  <c r="R65" i="12"/>
  <c r="S63" i="12"/>
  <c r="R63" i="12"/>
  <c r="S62" i="12"/>
  <c r="R62" i="12"/>
  <c r="S60" i="12"/>
  <c r="R60" i="12"/>
  <c r="S59" i="12"/>
  <c r="R59" i="12"/>
  <c r="S57" i="12"/>
  <c r="R57" i="12"/>
  <c r="S56" i="12"/>
  <c r="R56" i="12"/>
  <c r="I94" i="12"/>
  <c r="R91" i="12" s="1"/>
  <c r="J94" i="12"/>
  <c r="S82" i="12" s="1"/>
  <c r="I95" i="12"/>
  <c r="J95" i="12"/>
  <c r="I96" i="12"/>
  <c r="J96" i="12"/>
  <c r="D47" i="12"/>
  <c r="E47" i="12"/>
  <c r="I47" i="12"/>
  <c r="J47" i="12"/>
  <c r="D48" i="12"/>
  <c r="E48" i="12"/>
  <c r="I48" i="12"/>
  <c r="J48" i="12"/>
  <c r="C48" i="12"/>
  <c r="C47" i="12"/>
  <c r="D46" i="12"/>
  <c r="D142" i="12" s="1"/>
  <c r="E46" i="12"/>
  <c r="E142" i="12" s="1"/>
  <c r="I46" i="12"/>
  <c r="J46" i="12"/>
  <c r="U55" i="12"/>
  <c r="R16" i="33" l="1"/>
  <c r="R25" i="33" s="1"/>
  <c r="S7" i="33"/>
  <c r="S25" i="33" s="1"/>
  <c r="U23" i="30"/>
  <c r="V11" i="30"/>
  <c r="V22" i="30"/>
  <c r="M47" i="12"/>
  <c r="Q16" i="33"/>
  <c r="V39" i="30"/>
  <c r="U30" i="28"/>
  <c r="V17" i="28"/>
  <c r="V28" i="28"/>
  <c r="V22" i="28"/>
  <c r="S39" i="28"/>
  <c r="N47" i="12"/>
  <c r="U48" i="12"/>
  <c r="N49" i="33"/>
  <c r="N7" i="33"/>
  <c r="V9" i="30"/>
  <c r="V18" i="30"/>
  <c r="V41" i="30"/>
  <c r="I142" i="12"/>
  <c r="V77" i="12"/>
  <c r="S25" i="30"/>
  <c r="R29" i="28"/>
  <c r="V27" i="28"/>
  <c r="V21" i="28"/>
  <c r="S54" i="30"/>
  <c r="V40" i="30"/>
  <c r="R30" i="30"/>
  <c r="V10" i="30"/>
  <c r="S69" i="28"/>
  <c r="V46" i="30"/>
  <c r="V19" i="30"/>
  <c r="U25" i="30"/>
  <c r="V17" i="30"/>
  <c r="S46" i="28"/>
  <c r="V8" i="28"/>
  <c r="V19" i="28"/>
  <c r="V23" i="28"/>
  <c r="U96" i="12"/>
  <c r="V83" i="12"/>
  <c r="Q47" i="12"/>
  <c r="J142" i="12"/>
  <c r="V56" i="12"/>
  <c r="V68" i="12"/>
  <c r="V89" i="12"/>
  <c r="S95" i="12"/>
  <c r="S64" i="12"/>
  <c r="S76" i="12"/>
  <c r="L138" i="12"/>
  <c r="L134" i="12"/>
  <c r="L130" i="12"/>
  <c r="L126" i="12"/>
  <c r="L122" i="12"/>
  <c r="L118" i="12"/>
  <c r="L114" i="12"/>
  <c r="L110" i="12"/>
  <c r="L106" i="12"/>
  <c r="V90" i="12"/>
  <c r="V86" i="12"/>
  <c r="V81" i="12"/>
  <c r="V93" i="12"/>
  <c r="V63" i="12"/>
  <c r="V69" i="12"/>
  <c r="L133" i="12"/>
  <c r="L109" i="12"/>
  <c r="V65" i="12"/>
  <c r="V71" i="12"/>
  <c r="L125" i="12"/>
  <c r="L117" i="12"/>
  <c r="S47" i="12"/>
  <c r="I143" i="12"/>
  <c r="R47" i="12"/>
  <c r="L139" i="12"/>
  <c r="L135" i="12"/>
  <c r="L131" i="12"/>
  <c r="L123" i="12"/>
  <c r="L119" i="12"/>
  <c r="L111" i="12"/>
  <c r="R54" i="30"/>
  <c r="R45" i="30"/>
  <c r="R53" i="30" s="1"/>
  <c r="V38" i="30"/>
  <c r="U24" i="30"/>
  <c r="V14" i="30"/>
  <c r="V16" i="30"/>
  <c r="R24" i="30"/>
  <c r="S27" i="30"/>
  <c r="S7" i="30"/>
  <c r="S24" i="30"/>
  <c r="R27" i="30"/>
  <c r="R15" i="30"/>
  <c r="L67" i="30"/>
  <c r="U26" i="30"/>
  <c r="S15" i="30"/>
  <c r="R25" i="30"/>
  <c r="R26" i="30"/>
  <c r="V8" i="30"/>
  <c r="R69" i="28"/>
  <c r="R57" i="28"/>
  <c r="S57" i="28"/>
  <c r="V59" i="28"/>
  <c r="V47" i="28"/>
  <c r="V62" i="28"/>
  <c r="V61" i="28"/>
  <c r="L85" i="28"/>
  <c r="U39" i="28"/>
  <c r="V18" i="28"/>
  <c r="S29" i="28"/>
  <c r="V25" i="28"/>
  <c r="V20" i="28"/>
  <c r="V57" i="12"/>
  <c r="V62" i="12"/>
  <c r="V66" i="12"/>
  <c r="V72" i="12"/>
  <c r="V87" i="12"/>
  <c r="V92" i="12"/>
  <c r="R58" i="12"/>
  <c r="R73" i="12"/>
  <c r="R88" i="12"/>
  <c r="S88" i="12"/>
  <c r="V59" i="12"/>
  <c r="R64" i="12"/>
  <c r="V74" i="12"/>
  <c r="V78" i="12"/>
  <c r="V84" i="12"/>
  <c r="L103" i="12"/>
  <c r="U94" i="12"/>
  <c r="R85" i="12"/>
  <c r="V60" i="12"/>
  <c r="V75" i="12"/>
  <c r="V80" i="12"/>
  <c r="R61" i="12"/>
  <c r="R76" i="12"/>
  <c r="L140" i="12"/>
  <c r="L136" i="12"/>
  <c r="L132" i="12"/>
  <c r="L128" i="12"/>
  <c r="L124" i="12"/>
  <c r="L120" i="12"/>
  <c r="L116" i="12"/>
  <c r="L112" i="12"/>
  <c r="L108" i="12"/>
  <c r="L104" i="12"/>
  <c r="U47" i="12"/>
  <c r="L115" i="12"/>
  <c r="L107" i="12"/>
  <c r="U46" i="12"/>
  <c r="L127" i="12"/>
  <c r="I144" i="12"/>
  <c r="L141" i="12"/>
  <c r="L137" i="12"/>
  <c r="L129" i="12"/>
  <c r="L121" i="12"/>
  <c r="L113" i="12"/>
  <c r="L105" i="12"/>
  <c r="S55" i="12"/>
  <c r="S67" i="12"/>
  <c r="S79" i="12"/>
  <c r="S91" i="12"/>
  <c r="V91" i="12" s="1"/>
  <c r="S96" i="12"/>
  <c r="U95" i="12"/>
  <c r="S30" i="28"/>
  <c r="V30" i="28" s="1"/>
  <c r="V7" i="28"/>
  <c r="U68" i="28"/>
  <c r="R46" i="28"/>
  <c r="R7" i="30"/>
  <c r="S26" i="30"/>
  <c r="U27" i="30"/>
  <c r="V60" i="28"/>
  <c r="U54" i="30"/>
  <c r="S61" i="12"/>
  <c r="S73" i="12"/>
  <c r="S85" i="12"/>
  <c r="J143" i="12"/>
  <c r="S30" i="30"/>
  <c r="U25" i="33"/>
  <c r="R70" i="12"/>
  <c r="R82" i="12"/>
  <c r="V82" i="12" s="1"/>
  <c r="R95" i="12"/>
  <c r="U53" i="30"/>
  <c r="R39" i="28"/>
  <c r="S58" i="12"/>
  <c r="S70" i="12"/>
  <c r="J144" i="12"/>
  <c r="U69" i="28"/>
  <c r="S45" i="30"/>
  <c r="R55" i="12"/>
  <c r="R67" i="12"/>
  <c r="R79" i="12"/>
  <c r="R96" i="12"/>
  <c r="S37" i="30"/>
  <c r="Q7" i="33"/>
  <c r="R40" i="33"/>
  <c r="R49" i="33"/>
  <c r="N16" i="33"/>
  <c r="V17" i="33"/>
  <c r="N26" i="33"/>
  <c r="V42" i="33"/>
  <c r="V44" i="33"/>
  <c r="V51" i="33"/>
  <c r="V53" i="33"/>
  <c r="V57" i="33"/>
  <c r="L73" i="33"/>
  <c r="C25" i="33"/>
  <c r="L7" i="33" s="1"/>
  <c r="V8" i="33"/>
  <c r="Q26" i="33"/>
  <c r="U26" i="33"/>
  <c r="N33" i="33"/>
  <c r="U33" i="33"/>
  <c r="N40" i="33"/>
  <c r="V41" i="33"/>
  <c r="V43" i="33"/>
  <c r="V45" i="33"/>
  <c r="V48" i="33"/>
  <c r="V50" i="33"/>
  <c r="V52" i="33"/>
  <c r="V54" i="33"/>
  <c r="D25" i="33"/>
  <c r="M8" i="33"/>
  <c r="M17" i="33"/>
  <c r="S26" i="33"/>
  <c r="V26" i="33" s="1"/>
  <c r="R33" i="33"/>
  <c r="V33" i="33" s="1"/>
  <c r="D73" i="33"/>
  <c r="M41" i="33"/>
  <c r="M43" i="33"/>
  <c r="M45" i="33"/>
  <c r="M48" i="33"/>
  <c r="M50" i="33"/>
  <c r="D58" i="33"/>
  <c r="Q49" i="33"/>
  <c r="U58" i="33"/>
  <c r="S49" i="33"/>
  <c r="U59" i="33"/>
  <c r="S59" i="33"/>
  <c r="L8" i="33"/>
  <c r="L17" i="33"/>
  <c r="Q33" i="33"/>
  <c r="Q40" i="33"/>
  <c r="S40" i="33"/>
  <c r="M42" i="33"/>
  <c r="M44" i="33"/>
  <c r="M47" i="33"/>
  <c r="Q59" i="33"/>
  <c r="C73" i="33"/>
  <c r="C58" i="33"/>
  <c r="L41" i="33"/>
  <c r="L42" i="33"/>
  <c r="L43" i="33"/>
  <c r="L44" i="33"/>
  <c r="L45" i="33"/>
  <c r="L47" i="33"/>
  <c r="L48" i="33"/>
  <c r="L50" i="33"/>
  <c r="N59" i="33"/>
  <c r="R59" i="33"/>
  <c r="V58" i="28"/>
  <c r="V7" i="33" l="1"/>
  <c r="V16" i="33"/>
  <c r="N25" i="33"/>
  <c r="N58" i="33"/>
  <c r="V39" i="28"/>
  <c r="Q25" i="33"/>
  <c r="V30" i="30"/>
  <c r="V57" i="28"/>
  <c r="S68" i="28"/>
  <c r="V47" i="12"/>
  <c r="V45" i="30"/>
  <c r="L16" i="33"/>
  <c r="L25" i="33" s="1"/>
  <c r="V54" i="30"/>
  <c r="R68" i="28"/>
  <c r="L40" i="33"/>
  <c r="M59" i="33"/>
  <c r="M7" i="33"/>
  <c r="V7" i="30"/>
  <c r="V29" i="28"/>
  <c r="L142" i="12"/>
  <c r="V58" i="12"/>
  <c r="V25" i="30"/>
  <c r="V15" i="30"/>
  <c r="V27" i="30"/>
  <c r="R23" i="30"/>
  <c r="V69" i="28"/>
  <c r="V24" i="30"/>
  <c r="V46" i="28"/>
  <c r="L143" i="12"/>
  <c r="V96" i="12"/>
  <c r="V76" i="12"/>
  <c r="V64" i="12"/>
  <c r="V95" i="12"/>
  <c r="L144" i="12"/>
  <c r="V26" i="30"/>
  <c r="S23" i="30"/>
  <c r="V85" i="12"/>
  <c r="V73" i="12"/>
  <c r="V61" i="12"/>
  <c r="V88" i="12"/>
  <c r="V79" i="12"/>
  <c r="V25" i="33"/>
  <c r="S53" i="30"/>
  <c r="V53" i="30" s="1"/>
  <c r="V37" i="30"/>
  <c r="V67" i="12"/>
  <c r="S94" i="12"/>
  <c r="V55" i="12"/>
  <c r="V70" i="12"/>
  <c r="R94" i="12"/>
  <c r="V40" i="33"/>
  <c r="R58" i="33"/>
  <c r="L59" i="33"/>
  <c r="M33" i="33"/>
  <c r="L33" i="33"/>
  <c r="Q58" i="33"/>
  <c r="M16" i="33"/>
  <c r="M40" i="33"/>
  <c r="M26" i="33"/>
  <c r="L26" i="33"/>
  <c r="L49" i="33"/>
  <c r="V59" i="33"/>
  <c r="S58" i="33"/>
  <c r="V49" i="33"/>
  <c r="M49" i="33"/>
  <c r="L58" i="33" l="1"/>
  <c r="V68" i="28"/>
  <c r="M25" i="33"/>
  <c r="V23" i="30"/>
  <c r="V58" i="33"/>
  <c r="V94" i="12"/>
  <c r="M58" i="33"/>
  <c r="C9" i="19" l="1"/>
  <c r="D9" i="19"/>
  <c r="B9" i="19"/>
  <c r="R8" i="19"/>
  <c r="Q8" i="19"/>
  <c r="S48" i="12" l="1"/>
  <c r="U8" i="12"/>
  <c r="U9" i="12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7" i="12"/>
  <c r="R7" i="12"/>
  <c r="R8" i="12"/>
  <c r="S8" i="12"/>
  <c r="R9" i="12"/>
  <c r="S9" i="12"/>
  <c r="R10" i="12"/>
  <c r="R11" i="12"/>
  <c r="S11" i="12"/>
  <c r="R12" i="12"/>
  <c r="S12" i="12"/>
  <c r="R13" i="12"/>
  <c r="R14" i="12"/>
  <c r="S14" i="12"/>
  <c r="R15" i="12"/>
  <c r="S15" i="12"/>
  <c r="R16" i="12"/>
  <c r="R17" i="12"/>
  <c r="S17" i="12"/>
  <c r="R18" i="12"/>
  <c r="S18" i="12"/>
  <c r="R19" i="12"/>
  <c r="R20" i="12"/>
  <c r="S20" i="12"/>
  <c r="R21" i="12"/>
  <c r="S21" i="12"/>
  <c r="R22" i="12"/>
  <c r="R23" i="12"/>
  <c r="S23" i="12"/>
  <c r="R24" i="12"/>
  <c r="S24" i="12"/>
  <c r="R25" i="12"/>
  <c r="R26" i="12"/>
  <c r="S26" i="12"/>
  <c r="R27" i="12"/>
  <c r="S27" i="12"/>
  <c r="R28" i="12"/>
  <c r="R29" i="12"/>
  <c r="S29" i="12"/>
  <c r="R30" i="12"/>
  <c r="S30" i="12"/>
  <c r="R31" i="12"/>
  <c r="R32" i="12"/>
  <c r="S32" i="12"/>
  <c r="R33" i="12"/>
  <c r="S33" i="12"/>
  <c r="R34" i="12"/>
  <c r="R35" i="12"/>
  <c r="S35" i="12"/>
  <c r="R36" i="12"/>
  <c r="S36" i="12"/>
  <c r="R37" i="12"/>
  <c r="R38" i="12"/>
  <c r="S38" i="12"/>
  <c r="R39" i="12"/>
  <c r="S39" i="12"/>
  <c r="R40" i="12"/>
  <c r="R41" i="12"/>
  <c r="S41" i="12"/>
  <c r="R42" i="12"/>
  <c r="S42" i="12"/>
  <c r="R43" i="12"/>
  <c r="R44" i="12"/>
  <c r="S44" i="12"/>
  <c r="R45" i="12"/>
  <c r="S45" i="12"/>
  <c r="R48" i="12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70" i="23"/>
  <c r="J71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6" i="23"/>
  <c r="U47" i="23"/>
  <c r="I45" i="23"/>
  <c r="R46" i="23" s="1"/>
  <c r="J45" i="23"/>
  <c r="S46" i="23" s="1"/>
  <c r="I31" i="23"/>
  <c r="J31" i="23"/>
  <c r="U8" i="23"/>
  <c r="U9" i="23"/>
  <c r="U10" i="23"/>
  <c r="U11" i="23"/>
  <c r="U12" i="23"/>
  <c r="U13" i="23"/>
  <c r="U14" i="23"/>
  <c r="U15" i="23"/>
  <c r="U16" i="23"/>
  <c r="U17" i="23"/>
  <c r="U18" i="23"/>
  <c r="U19" i="23"/>
  <c r="U20" i="23"/>
  <c r="U22" i="23"/>
  <c r="U23" i="23"/>
  <c r="I21" i="23"/>
  <c r="J21" i="23"/>
  <c r="I7" i="23"/>
  <c r="J7" i="23"/>
  <c r="I56" i="22"/>
  <c r="J56" i="22"/>
  <c r="I57" i="22"/>
  <c r="J57" i="22"/>
  <c r="I58" i="22"/>
  <c r="J58" i="22"/>
  <c r="I59" i="22"/>
  <c r="J59" i="22"/>
  <c r="I60" i="22"/>
  <c r="J60" i="22"/>
  <c r="I61" i="22"/>
  <c r="J61" i="22"/>
  <c r="I62" i="22"/>
  <c r="J62" i="22"/>
  <c r="I63" i="22"/>
  <c r="J63" i="22"/>
  <c r="I64" i="22"/>
  <c r="J64" i="22"/>
  <c r="I65" i="22"/>
  <c r="J65" i="22"/>
  <c r="I66" i="22"/>
  <c r="J66" i="22"/>
  <c r="I67" i="22"/>
  <c r="J67" i="22"/>
  <c r="I68" i="22"/>
  <c r="J68" i="22"/>
  <c r="I70" i="22"/>
  <c r="J70" i="22"/>
  <c r="I71" i="22"/>
  <c r="J7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6" i="22"/>
  <c r="U47" i="22"/>
  <c r="I45" i="22"/>
  <c r="R47" i="22" s="1"/>
  <c r="J45" i="22"/>
  <c r="S46" i="22" s="1"/>
  <c r="I31" i="22"/>
  <c r="J31" i="22"/>
  <c r="U8" i="22"/>
  <c r="U9" i="22"/>
  <c r="U10" i="22"/>
  <c r="U11" i="22"/>
  <c r="U12" i="22"/>
  <c r="U13" i="22"/>
  <c r="U14" i="22"/>
  <c r="U15" i="22"/>
  <c r="U16" i="22"/>
  <c r="U17" i="22"/>
  <c r="U18" i="22"/>
  <c r="U19" i="22"/>
  <c r="U20" i="22"/>
  <c r="U22" i="22"/>
  <c r="U23" i="22"/>
  <c r="I21" i="22"/>
  <c r="R23" i="22" s="1"/>
  <c r="J21" i="22"/>
  <c r="I7" i="22"/>
  <c r="R8" i="22" s="1"/>
  <c r="J7" i="22"/>
  <c r="S12" i="22" s="1"/>
  <c r="I56" i="21"/>
  <c r="J56" i="21"/>
  <c r="I57" i="21"/>
  <c r="J57" i="21"/>
  <c r="I58" i="21"/>
  <c r="J58" i="21"/>
  <c r="I59" i="21"/>
  <c r="J59" i="21"/>
  <c r="I60" i="21"/>
  <c r="J60" i="21"/>
  <c r="I61" i="21"/>
  <c r="J61" i="21"/>
  <c r="I62" i="21"/>
  <c r="J62" i="21"/>
  <c r="I63" i="21"/>
  <c r="J63" i="21"/>
  <c r="I64" i="21"/>
  <c r="J64" i="21"/>
  <c r="I65" i="21"/>
  <c r="J65" i="21"/>
  <c r="I66" i="21"/>
  <c r="J66" i="21"/>
  <c r="I67" i="21"/>
  <c r="J67" i="21"/>
  <c r="I68" i="21"/>
  <c r="J68" i="21"/>
  <c r="I70" i="21"/>
  <c r="J70" i="21"/>
  <c r="I71" i="21"/>
  <c r="J7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6" i="21"/>
  <c r="U47" i="21"/>
  <c r="I45" i="21"/>
  <c r="R47" i="21" s="1"/>
  <c r="J45" i="21"/>
  <c r="S47" i="21" s="1"/>
  <c r="I31" i="21"/>
  <c r="J31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2" i="21"/>
  <c r="U23" i="21"/>
  <c r="U21" i="21"/>
  <c r="S23" i="21"/>
  <c r="I7" i="21"/>
  <c r="J7" i="21"/>
  <c r="H25" i="20"/>
  <c r="I25" i="20"/>
  <c r="H26" i="20"/>
  <c r="I26" i="20"/>
  <c r="H27" i="20"/>
  <c r="I27" i="20"/>
  <c r="T17" i="20"/>
  <c r="T18" i="20"/>
  <c r="T16" i="20"/>
  <c r="T8" i="20"/>
  <c r="T9" i="20"/>
  <c r="T7" i="20"/>
  <c r="Q16" i="20"/>
  <c r="R16" i="20"/>
  <c r="Q17" i="20"/>
  <c r="R17" i="20"/>
  <c r="Q7" i="20"/>
  <c r="R7" i="20"/>
  <c r="Q8" i="20"/>
  <c r="R8" i="20"/>
  <c r="H25" i="19"/>
  <c r="I25" i="19"/>
  <c r="H26" i="19"/>
  <c r="I26" i="19"/>
  <c r="H27" i="19"/>
  <c r="I27" i="19"/>
  <c r="T17" i="19"/>
  <c r="T18" i="19"/>
  <c r="T16" i="19"/>
  <c r="R17" i="19"/>
  <c r="Q17" i="19"/>
  <c r="R16" i="19"/>
  <c r="Q16" i="19"/>
  <c r="T8" i="19"/>
  <c r="T9" i="19"/>
  <c r="T7" i="19"/>
  <c r="U8" i="19"/>
  <c r="R7" i="19"/>
  <c r="Q7" i="19"/>
  <c r="Q9" i="19" s="1"/>
  <c r="L68" i="22" l="1"/>
  <c r="V46" i="23"/>
  <c r="L64" i="22"/>
  <c r="L56" i="22"/>
  <c r="K25" i="20"/>
  <c r="V29" i="12"/>
  <c r="L60" i="22"/>
  <c r="L66" i="22"/>
  <c r="L62" i="22"/>
  <c r="L58" i="22"/>
  <c r="V41" i="12"/>
  <c r="V36" i="12"/>
  <c r="V17" i="12"/>
  <c r="V12" i="12"/>
  <c r="V24" i="12"/>
  <c r="V35" i="12"/>
  <c r="V30" i="12"/>
  <c r="V11" i="12"/>
  <c r="V42" i="12"/>
  <c r="V23" i="12"/>
  <c r="V18" i="12"/>
  <c r="U21" i="22"/>
  <c r="L65" i="22"/>
  <c r="L61" i="22"/>
  <c r="L57" i="22"/>
  <c r="K26" i="20"/>
  <c r="V45" i="12"/>
  <c r="V26" i="12"/>
  <c r="V21" i="12"/>
  <c r="V44" i="12"/>
  <c r="V39" i="12"/>
  <c r="V20" i="12"/>
  <c r="V15" i="12"/>
  <c r="V38" i="12"/>
  <c r="V14" i="12"/>
  <c r="V9" i="12"/>
  <c r="L67" i="23"/>
  <c r="L59" i="23"/>
  <c r="Q18" i="20"/>
  <c r="V48" i="12"/>
  <c r="V33" i="12"/>
  <c r="Q18" i="19"/>
  <c r="V32" i="12"/>
  <c r="V27" i="12"/>
  <c r="V8" i="12"/>
  <c r="R46" i="12"/>
  <c r="S43" i="12"/>
  <c r="V43" i="12" s="1"/>
  <c r="S40" i="12"/>
  <c r="V40" i="12" s="1"/>
  <c r="S37" i="12"/>
  <c r="V37" i="12" s="1"/>
  <c r="S34" i="12"/>
  <c r="V34" i="12" s="1"/>
  <c r="S31" i="12"/>
  <c r="V31" i="12" s="1"/>
  <c r="S28" i="12"/>
  <c r="V28" i="12" s="1"/>
  <c r="S25" i="12"/>
  <c r="V25" i="12" s="1"/>
  <c r="S22" i="12"/>
  <c r="V22" i="12" s="1"/>
  <c r="S19" i="12"/>
  <c r="V19" i="12" s="1"/>
  <c r="S16" i="12"/>
  <c r="V16" i="12" s="1"/>
  <c r="S13" i="12"/>
  <c r="V13" i="12" s="1"/>
  <c r="S10" i="12"/>
  <c r="V10" i="12" s="1"/>
  <c r="S7" i="12"/>
  <c r="L66" i="23"/>
  <c r="U7" i="23"/>
  <c r="R46" i="22"/>
  <c r="V46" i="22" s="1"/>
  <c r="L70" i="22"/>
  <c r="R18" i="22"/>
  <c r="R14" i="22"/>
  <c r="J48" i="21"/>
  <c r="S31" i="21" s="1"/>
  <c r="S41" i="21"/>
  <c r="R39" i="21"/>
  <c r="I48" i="21"/>
  <c r="U7" i="21"/>
  <c r="J24" i="21"/>
  <c r="R9" i="21"/>
  <c r="I24" i="21"/>
  <c r="R7" i="21" s="1"/>
  <c r="R9" i="20"/>
  <c r="K27" i="19"/>
  <c r="K25" i="19"/>
  <c r="J48" i="23"/>
  <c r="S31" i="23" s="1"/>
  <c r="I48" i="23"/>
  <c r="R45" i="23" s="1"/>
  <c r="L68" i="23"/>
  <c r="L58" i="23"/>
  <c r="L64" i="23"/>
  <c r="S42" i="23"/>
  <c r="S38" i="23"/>
  <c r="S34" i="23"/>
  <c r="L61" i="23"/>
  <c r="I24" i="23"/>
  <c r="R22" i="23" s="1"/>
  <c r="U21" i="23"/>
  <c r="L71" i="23"/>
  <c r="L70" i="23"/>
  <c r="L65" i="23"/>
  <c r="L57" i="23"/>
  <c r="L56" i="23"/>
  <c r="L63" i="23"/>
  <c r="L62" i="23"/>
  <c r="L60" i="23"/>
  <c r="I48" i="22"/>
  <c r="R31" i="22" s="1"/>
  <c r="J48" i="22"/>
  <c r="S31" i="22" s="1"/>
  <c r="R33" i="22"/>
  <c r="S32" i="22"/>
  <c r="R41" i="22"/>
  <c r="R37" i="22"/>
  <c r="R10" i="22"/>
  <c r="I24" i="22"/>
  <c r="R7" i="22" s="1"/>
  <c r="R22" i="22"/>
  <c r="S38" i="21"/>
  <c r="S33" i="21"/>
  <c r="S46" i="21"/>
  <c r="J69" i="21"/>
  <c r="L71" i="21"/>
  <c r="V47" i="21"/>
  <c r="L70" i="21"/>
  <c r="U45" i="21"/>
  <c r="R44" i="21"/>
  <c r="L65" i="21"/>
  <c r="L61" i="21"/>
  <c r="R32" i="21"/>
  <c r="L67" i="21"/>
  <c r="L63" i="21"/>
  <c r="L59" i="21"/>
  <c r="U31" i="21"/>
  <c r="R41" i="21"/>
  <c r="L57" i="21"/>
  <c r="R36" i="21"/>
  <c r="L68" i="21"/>
  <c r="L64" i="21"/>
  <c r="L60" i="21"/>
  <c r="L56" i="21"/>
  <c r="R33" i="21"/>
  <c r="S19" i="21"/>
  <c r="R19" i="21"/>
  <c r="S16" i="21"/>
  <c r="R14" i="21"/>
  <c r="S11" i="21"/>
  <c r="R11" i="21"/>
  <c r="L66" i="21"/>
  <c r="L62" i="21"/>
  <c r="L58" i="21"/>
  <c r="U17" i="20"/>
  <c r="U16" i="20"/>
  <c r="Q9" i="20"/>
  <c r="K27" i="20"/>
  <c r="U8" i="20"/>
  <c r="U17" i="19"/>
  <c r="U16" i="19"/>
  <c r="U7" i="19"/>
  <c r="K26" i="19"/>
  <c r="R9" i="19"/>
  <c r="U9" i="19" s="1"/>
  <c r="S17" i="22"/>
  <c r="R18" i="20"/>
  <c r="R16" i="21"/>
  <c r="S13" i="21"/>
  <c r="S43" i="21"/>
  <c r="R38" i="21"/>
  <c r="S35" i="21"/>
  <c r="R46" i="21"/>
  <c r="I69" i="21"/>
  <c r="S8" i="22"/>
  <c r="V8" i="22" s="1"/>
  <c r="R17" i="22"/>
  <c r="R13" i="22"/>
  <c r="R9" i="22"/>
  <c r="U7" i="20"/>
  <c r="R8" i="21"/>
  <c r="S18" i="21"/>
  <c r="R13" i="21"/>
  <c r="S10" i="21"/>
  <c r="S22" i="21"/>
  <c r="R43" i="21"/>
  <c r="S40" i="21"/>
  <c r="R35" i="21"/>
  <c r="S22" i="22"/>
  <c r="S23" i="22"/>
  <c r="V23" i="22" s="1"/>
  <c r="S20" i="22"/>
  <c r="S16" i="22"/>
  <c r="J24" i="22"/>
  <c r="U7" i="22"/>
  <c r="R18" i="19"/>
  <c r="S8" i="21"/>
  <c r="R18" i="21"/>
  <c r="S15" i="21"/>
  <c r="R10" i="21"/>
  <c r="R22" i="21"/>
  <c r="R40" i="21"/>
  <c r="S37" i="21"/>
  <c r="R20" i="22"/>
  <c r="R16" i="22"/>
  <c r="R12" i="22"/>
  <c r="V12" i="22" s="1"/>
  <c r="R21" i="21"/>
  <c r="S20" i="21"/>
  <c r="R15" i="21"/>
  <c r="S12" i="21"/>
  <c r="S42" i="21"/>
  <c r="R37" i="21"/>
  <c r="S34" i="21"/>
  <c r="J55" i="21"/>
  <c r="S19" i="22"/>
  <c r="S15" i="22"/>
  <c r="S11" i="22"/>
  <c r="R20" i="21"/>
  <c r="S17" i="21"/>
  <c r="R12" i="21"/>
  <c r="S9" i="21"/>
  <c r="R23" i="21"/>
  <c r="V23" i="21" s="1"/>
  <c r="S32" i="21"/>
  <c r="R42" i="21"/>
  <c r="S39" i="21"/>
  <c r="R34" i="21"/>
  <c r="I55" i="21"/>
  <c r="R19" i="22"/>
  <c r="R15" i="22"/>
  <c r="R11" i="22"/>
  <c r="L67" i="22"/>
  <c r="L63" i="22"/>
  <c r="L59" i="22"/>
  <c r="I55" i="22"/>
  <c r="S13" i="22"/>
  <c r="R17" i="21"/>
  <c r="S14" i="21"/>
  <c r="S44" i="21"/>
  <c r="S36" i="21"/>
  <c r="S18" i="22"/>
  <c r="S14" i="22"/>
  <c r="S10" i="22"/>
  <c r="S9" i="22"/>
  <c r="L71" i="22"/>
  <c r="S44" i="22"/>
  <c r="S40" i="22"/>
  <c r="S36" i="22"/>
  <c r="U31" i="22"/>
  <c r="R42" i="23"/>
  <c r="R38" i="23"/>
  <c r="R34" i="23"/>
  <c r="I55" i="23"/>
  <c r="R44" i="22"/>
  <c r="R40" i="22"/>
  <c r="R36" i="22"/>
  <c r="U45" i="22"/>
  <c r="R32" i="23"/>
  <c r="S41" i="23"/>
  <c r="S37" i="23"/>
  <c r="S33" i="23"/>
  <c r="S43" i="22"/>
  <c r="S39" i="22"/>
  <c r="S35" i="22"/>
  <c r="J69" i="22"/>
  <c r="J24" i="23"/>
  <c r="S7" i="23" s="1"/>
  <c r="S32" i="23"/>
  <c r="R41" i="23"/>
  <c r="R37" i="23"/>
  <c r="R33" i="23"/>
  <c r="I69" i="23"/>
  <c r="J55" i="23"/>
  <c r="R43" i="22"/>
  <c r="R39" i="22"/>
  <c r="R35" i="22"/>
  <c r="I69" i="22"/>
  <c r="S47" i="23"/>
  <c r="S44" i="23"/>
  <c r="S40" i="23"/>
  <c r="S36" i="23"/>
  <c r="U31" i="23"/>
  <c r="S42" i="22"/>
  <c r="S38" i="22"/>
  <c r="S34" i="22"/>
  <c r="S47" i="22"/>
  <c r="V47" i="22" s="1"/>
  <c r="R47" i="23"/>
  <c r="R44" i="23"/>
  <c r="R40" i="23"/>
  <c r="R36" i="23"/>
  <c r="U45" i="23"/>
  <c r="J69" i="23"/>
  <c r="R42" i="22"/>
  <c r="R38" i="22"/>
  <c r="R34" i="22"/>
  <c r="S43" i="23"/>
  <c r="S39" i="23"/>
  <c r="S35" i="23"/>
  <c r="R32" i="22"/>
  <c r="S41" i="22"/>
  <c r="S37" i="22"/>
  <c r="S33" i="22"/>
  <c r="J55" i="22"/>
  <c r="S8" i="23"/>
  <c r="R43" i="23"/>
  <c r="R39" i="23"/>
  <c r="R35" i="23"/>
  <c r="R8" i="23"/>
  <c r="S20" i="23"/>
  <c r="S19" i="23"/>
  <c r="S18" i="23"/>
  <c r="S17" i="23"/>
  <c r="S16" i="23"/>
  <c r="S15" i="23"/>
  <c r="S14" i="23"/>
  <c r="S13" i="23"/>
  <c r="S12" i="23"/>
  <c r="S11" i="23"/>
  <c r="S10" i="23"/>
  <c r="S9" i="23"/>
  <c r="R20" i="23"/>
  <c r="R19" i="23"/>
  <c r="R18" i="23"/>
  <c r="R17" i="23"/>
  <c r="R16" i="23"/>
  <c r="R15" i="23"/>
  <c r="R14" i="23"/>
  <c r="R13" i="23"/>
  <c r="R12" i="23"/>
  <c r="R11" i="23"/>
  <c r="R10" i="23"/>
  <c r="R9" i="23"/>
  <c r="V10" i="23" l="1"/>
  <c r="V42" i="23"/>
  <c r="V33" i="22"/>
  <c r="I72" i="21"/>
  <c r="V10" i="22"/>
  <c r="U18" i="20"/>
  <c r="V37" i="22"/>
  <c r="V14" i="22"/>
  <c r="U18" i="19"/>
  <c r="R7" i="23"/>
  <c r="V7" i="23" s="1"/>
  <c r="V12" i="23"/>
  <c r="V8" i="23"/>
  <c r="V14" i="23"/>
  <c r="V13" i="22"/>
  <c r="S45" i="21"/>
  <c r="S48" i="21" s="1"/>
  <c r="V9" i="21"/>
  <c r="U9" i="20"/>
  <c r="S45" i="23"/>
  <c r="S48" i="23" s="1"/>
  <c r="R21" i="23"/>
  <c r="V18" i="23"/>
  <c r="V11" i="23"/>
  <c r="V19" i="23"/>
  <c r="V20" i="23"/>
  <c r="V13" i="23"/>
  <c r="U48" i="22"/>
  <c r="V18" i="22"/>
  <c r="V39" i="21"/>
  <c r="V44" i="21"/>
  <c r="V32" i="21"/>
  <c r="L69" i="21"/>
  <c r="V22" i="22"/>
  <c r="R45" i="22"/>
  <c r="R48" i="22" s="1"/>
  <c r="I72" i="22"/>
  <c r="V15" i="23"/>
  <c r="V36" i="21"/>
  <c r="V16" i="23"/>
  <c r="U24" i="22"/>
  <c r="V9" i="23"/>
  <c r="V17" i="23"/>
  <c r="V16" i="21"/>
  <c r="V33" i="21"/>
  <c r="R21" i="22"/>
  <c r="R24" i="22" s="1"/>
  <c r="V7" i="12"/>
  <c r="S46" i="12"/>
  <c r="V46" i="12" s="1"/>
  <c r="V36" i="23"/>
  <c r="V33" i="23"/>
  <c r="V40" i="23"/>
  <c r="V37" i="23"/>
  <c r="I72" i="23"/>
  <c r="R23" i="23"/>
  <c r="S45" i="22"/>
  <c r="S48" i="22" s="1"/>
  <c r="V34" i="22"/>
  <c r="V40" i="22"/>
  <c r="V35" i="22"/>
  <c r="V41" i="21"/>
  <c r="V46" i="21"/>
  <c r="J72" i="21"/>
  <c r="U24" i="21"/>
  <c r="S21" i="21"/>
  <c r="V21" i="21" s="1"/>
  <c r="V14" i="21"/>
  <c r="S7" i="21"/>
  <c r="V11" i="21"/>
  <c r="R31" i="23"/>
  <c r="V31" i="23" s="1"/>
  <c r="U48" i="23"/>
  <c r="V32" i="23"/>
  <c r="V38" i="23"/>
  <c r="V35" i="23"/>
  <c r="V34" i="23"/>
  <c r="L69" i="23"/>
  <c r="S23" i="23"/>
  <c r="S21" i="23"/>
  <c r="L55" i="22"/>
  <c r="V41" i="22"/>
  <c r="V42" i="22"/>
  <c r="V32" i="22"/>
  <c r="V36" i="22"/>
  <c r="V11" i="22"/>
  <c r="V15" i="22"/>
  <c r="J72" i="22"/>
  <c r="V17" i="22"/>
  <c r="V9" i="22"/>
  <c r="S21" i="22"/>
  <c r="L69" i="22"/>
  <c r="S7" i="22"/>
  <c r="V7" i="22" s="1"/>
  <c r="V38" i="21"/>
  <c r="R45" i="21"/>
  <c r="V37" i="21"/>
  <c r="V40" i="21"/>
  <c r="V42" i="21"/>
  <c r="V13" i="21"/>
  <c r="V19" i="21"/>
  <c r="V39" i="23"/>
  <c r="S22" i="23"/>
  <c r="V22" i="23" s="1"/>
  <c r="U24" i="23"/>
  <c r="V41" i="23"/>
  <c r="V44" i="22"/>
  <c r="V17" i="21"/>
  <c r="V19" i="22"/>
  <c r="U48" i="21"/>
  <c r="R24" i="21"/>
  <c r="V43" i="23"/>
  <c r="V44" i="23"/>
  <c r="V20" i="21"/>
  <c r="V12" i="21"/>
  <c r="V8" i="21"/>
  <c r="V47" i="23"/>
  <c r="L55" i="23"/>
  <c r="L55" i="21"/>
  <c r="V35" i="21"/>
  <c r="V38" i="22"/>
  <c r="V39" i="22"/>
  <c r="V16" i="22"/>
  <c r="V22" i="21"/>
  <c r="V43" i="22"/>
  <c r="V34" i="21"/>
  <c r="V20" i="22"/>
  <c r="V10" i="21"/>
  <c r="V43" i="21"/>
  <c r="V18" i="21"/>
  <c r="V31" i="22"/>
  <c r="J72" i="23"/>
  <c r="V15" i="21"/>
  <c r="R31" i="21"/>
  <c r="L72" i="21" l="1"/>
  <c r="V21" i="22"/>
  <c r="V45" i="21"/>
  <c r="S24" i="21"/>
  <c r="V24" i="21" s="1"/>
  <c r="R24" i="23"/>
  <c r="L72" i="23"/>
  <c r="V45" i="22"/>
  <c r="V45" i="23"/>
  <c r="V21" i="23"/>
  <c r="L72" i="22"/>
  <c r="V7" i="21"/>
  <c r="V23" i="23"/>
  <c r="R48" i="23"/>
  <c r="V48" i="23" s="1"/>
  <c r="S24" i="23"/>
  <c r="V48" i="22"/>
  <c r="S24" i="22"/>
  <c r="V24" i="22" s="1"/>
  <c r="R48" i="21"/>
  <c r="V48" i="21" s="1"/>
  <c r="V31" i="21"/>
  <c r="V24" i="23" l="1"/>
  <c r="H142" i="12"/>
  <c r="H45" i="22"/>
  <c r="Q46" i="22" l="1"/>
  <c r="Q47" i="22"/>
  <c r="H45" i="21"/>
  <c r="Q47" i="21" l="1"/>
  <c r="Q46" i="21"/>
  <c r="E54" i="30"/>
  <c r="D54" i="30"/>
  <c r="C54" i="30"/>
  <c r="N46" i="30"/>
  <c r="D45" i="30"/>
  <c r="C45" i="30"/>
  <c r="N41" i="30"/>
  <c r="D37" i="30"/>
  <c r="C37" i="30"/>
  <c r="H24" i="30"/>
  <c r="E24" i="30"/>
  <c r="D24" i="30"/>
  <c r="C24" i="30"/>
  <c r="D15" i="30"/>
  <c r="M22" i="30" s="1"/>
  <c r="C15" i="30"/>
  <c r="D7" i="30"/>
  <c r="C7" i="30"/>
  <c r="D57" i="28"/>
  <c r="C57" i="28"/>
  <c r="D46" i="28"/>
  <c r="C46" i="28"/>
  <c r="D78" i="28"/>
  <c r="C78" i="28"/>
  <c r="D77" i="28"/>
  <c r="D73" i="28"/>
  <c r="C73" i="28"/>
  <c r="D72" i="28"/>
  <c r="C72" i="28"/>
  <c r="D71" i="28"/>
  <c r="C71" i="28"/>
  <c r="D70" i="28"/>
  <c r="C70" i="28"/>
  <c r="D69" i="28"/>
  <c r="C69" i="28"/>
  <c r="D18" i="28"/>
  <c r="M20" i="28" s="1"/>
  <c r="D7" i="28"/>
  <c r="C18" i="28"/>
  <c r="L21" i="28" s="1"/>
  <c r="C7" i="28"/>
  <c r="C30" i="28"/>
  <c r="C46" i="12"/>
  <c r="C142" i="12" l="1"/>
  <c r="L47" i="12"/>
  <c r="Q47" i="30"/>
  <c r="D53" i="30"/>
  <c r="D23" i="30"/>
  <c r="M24" i="30" s="1"/>
  <c r="M9" i="30"/>
  <c r="M10" i="30"/>
  <c r="M14" i="30"/>
  <c r="N49" i="30"/>
  <c r="M48" i="30"/>
  <c r="M40" i="30"/>
  <c r="N38" i="30"/>
  <c r="M39" i="30"/>
  <c r="M17" i="30"/>
  <c r="M19" i="30"/>
  <c r="N14" i="30"/>
  <c r="L8" i="30"/>
  <c r="N8" i="30"/>
  <c r="L11" i="30"/>
  <c r="N11" i="30"/>
  <c r="L19" i="30"/>
  <c r="L17" i="30"/>
  <c r="N19" i="30"/>
  <c r="N17" i="30"/>
  <c r="L16" i="30"/>
  <c r="N18" i="30"/>
  <c r="L22" i="30"/>
  <c r="C23" i="30"/>
  <c r="L7" i="30" s="1"/>
  <c r="M8" i="30"/>
  <c r="L9" i="30"/>
  <c r="N9" i="30"/>
  <c r="L10" i="30"/>
  <c r="N10" i="30"/>
  <c r="M11" i="30"/>
  <c r="L14" i="30"/>
  <c r="N16" i="30"/>
  <c r="L18" i="30"/>
  <c r="N22" i="30"/>
  <c r="E23" i="30"/>
  <c r="C67" i="30"/>
  <c r="C53" i="30"/>
  <c r="L40" i="30"/>
  <c r="L39" i="30"/>
  <c r="E67" i="30"/>
  <c r="N37" i="30"/>
  <c r="N40" i="30"/>
  <c r="N39" i="30"/>
  <c r="Q40" i="30"/>
  <c r="Q39" i="30"/>
  <c r="Q37" i="30"/>
  <c r="L38" i="30"/>
  <c r="Q38" i="30"/>
  <c r="L41" i="30"/>
  <c r="Q41" i="30"/>
  <c r="L48" i="30"/>
  <c r="L49" i="30"/>
  <c r="N48" i="30"/>
  <c r="N47" i="30"/>
  <c r="Q48" i="30"/>
  <c r="Q49" i="30"/>
  <c r="L46" i="30"/>
  <c r="Q46" i="30"/>
  <c r="L47" i="30"/>
  <c r="D67" i="30"/>
  <c r="M16" i="30"/>
  <c r="M18" i="30"/>
  <c r="M38" i="30"/>
  <c r="M41" i="30"/>
  <c r="M49" i="30"/>
  <c r="M47" i="30"/>
  <c r="M46" i="30"/>
  <c r="N47" i="28"/>
  <c r="C68" i="28"/>
  <c r="L58" i="28"/>
  <c r="C85" i="28"/>
  <c r="D85" i="28"/>
  <c r="Q47" i="28"/>
  <c r="H85" i="28"/>
  <c r="E85" i="28"/>
  <c r="L47" i="28"/>
  <c r="N58" i="28"/>
  <c r="Q58" i="28"/>
  <c r="M47" i="28"/>
  <c r="M58" i="28"/>
  <c r="D68" i="28"/>
  <c r="C29" i="28"/>
  <c r="Q8" i="28"/>
  <c r="M19" i="28"/>
  <c r="Q28" i="28"/>
  <c r="N28" i="28"/>
  <c r="L28" i="28"/>
  <c r="M27" i="28"/>
  <c r="Q25" i="28"/>
  <c r="N25" i="28"/>
  <c r="L25" i="28"/>
  <c r="M23" i="28"/>
  <c r="Q22" i="28"/>
  <c r="N22" i="28"/>
  <c r="L22" i="28"/>
  <c r="M21" i="28"/>
  <c r="Q20" i="28"/>
  <c r="N20" i="28"/>
  <c r="L20" i="28"/>
  <c r="L17" i="28"/>
  <c r="N8" i="28"/>
  <c r="L19" i="28"/>
  <c r="N19" i="28"/>
  <c r="Q19" i="28"/>
  <c r="M28" i="28"/>
  <c r="Q27" i="28"/>
  <c r="N27" i="28"/>
  <c r="L27" i="28"/>
  <c r="M25" i="28"/>
  <c r="Q23" i="28"/>
  <c r="N23" i="28"/>
  <c r="L23" i="28"/>
  <c r="M22" i="28"/>
  <c r="Q21" i="28"/>
  <c r="N21" i="28"/>
  <c r="D29" i="28"/>
  <c r="M39" i="28" s="1"/>
  <c r="E29" i="28"/>
  <c r="L8" i="28"/>
  <c r="M8" i="28"/>
  <c r="Q17" i="28"/>
  <c r="N17" i="28"/>
  <c r="M17" i="28"/>
  <c r="N39" i="28" l="1"/>
  <c r="M7" i="30"/>
  <c r="L27" i="30"/>
  <c r="L26" i="30"/>
  <c r="M7" i="28"/>
  <c r="L69" i="28"/>
  <c r="N24" i="30"/>
  <c r="N57" i="28"/>
  <c r="L45" i="30"/>
  <c r="L39" i="28"/>
  <c r="N46" i="28"/>
  <c r="L57" i="28"/>
  <c r="L37" i="30"/>
  <c r="L24" i="30"/>
  <c r="M37" i="30"/>
  <c r="N45" i="30"/>
  <c r="N53" i="30" s="1"/>
  <c r="M15" i="30"/>
  <c r="M23" i="30" s="1"/>
  <c r="M54" i="30"/>
  <c r="M45" i="30"/>
  <c r="L25" i="30"/>
  <c r="N7" i="30"/>
  <c r="N15" i="30"/>
  <c r="L15" i="30"/>
  <c r="L23" i="30" s="1"/>
  <c r="Q54" i="30"/>
  <c r="N54" i="30"/>
  <c r="L54" i="30"/>
  <c r="Q45" i="30"/>
  <c r="Q24" i="30"/>
  <c r="L30" i="28"/>
  <c r="N69" i="28"/>
  <c r="L46" i="28"/>
  <c r="M46" i="28"/>
  <c r="Q46" i="28"/>
  <c r="M69" i="28"/>
  <c r="Q69" i="28"/>
  <c r="Q57" i="28"/>
  <c r="M57" i="28"/>
  <c r="L7" i="28"/>
  <c r="L18" i="28"/>
  <c r="N7" i="28"/>
  <c r="Q30" i="28"/>
  <c r="Q18" i="28"/>
  <c r="Q7" i="28"/>
  <c r="N30" i="28"/>
  <c r="N18" i="28"/>
  <c r="M18" i="28"/>
  <c r="M30" i="28"/>
  <c r="Q39" i="28"/>
  <c r="U3" i="22"/>
  <c r="U3" i="21"/>
  <c r="U27" i="21" s="1"/>
  <c r="T3" i="20"/>
  <c r="T12" i="20" s="1"/>
  <c r="K21" i="20" s="1"/>
  <c r="G27" i="19"/>
  <c r="K21" i="19"/>
  <c r="T12" i="19"/>
  <c r="M53" i="30" l="1"/>
  <c r="L68" i="28"/>
  <c r="M29" i="28"/>
  <c r="L53" i="30"/>
  <c r="N68" i="28"/>
  <c r="L29" i="28"/>
  <c r="M68" i="28"/>
  <c r="U3" i="23"/>
  <c r="U3" i="33" s="1"/>
  <c r="L51" i="21"/>
  <c r="U27" i="22"/>
  <c r="L51" i="22" s="1"/>
  <c r="N23" i="30"/>
  <c r="Q23" i="30"/>
  <c r="Q53" i="30"/>
  <c r="Q68" i="28"/>
  <c r="N29" i="28"/>
  <c r="Q29" i="28"/>
  <c r="U36" i="33" l="1"/>
  <c r="L69" i="33"/>
  <c r="U3" i="28"/>
  <c r="U3" i="12"/>
  <c r="U3" i="30"/>
  <c r="U27" i="23"/>
  <c r="L51" i="23"/>
  <c r="C103" i="12"/>
  <c r="U42" i="28" l="1"/>
  <c r="L81" i="28"/>
  <c r="U33" i="30"/>
  <c r="L63" i="30"/>
  <c r="L99" i="12"/>
  <c r="U51" i="12"/>
  <c r="H95" i="12"/>
  <c r="H143" i="12" s="1"/>
  <c r="H96" i="12"/>
  <c r="H144" i="12" s="1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95" i="12" l="1"/>
  <c r="Q96" i="12"/>
  <c r="Q46" i="12"/>
  <c r="Q94" i="12"/>
  <c r="Q48" i="12"/>
  <c r="H71" i="23" l="1"/>
  <c r="E71" i="23"/>
  <c r="D71" i="23"/>
  <c r="C71" i="23"/>
  <c r="H70" i="23"/>
  <c r="E70" i="23"/>
  <c r="D70" i="23"/>
  <c r="C70" i="23"/>
  <c r="H68" i="23"/>
  <c r="E68" i="23"/>
  <c r="D68" i="23"/>
  <c r="C68" i="23"/>
  <c r="H67" i="23"/>
  <c r="E67" i="23"/>
  <c r="D67" i="23"/>
  <c r="C67" i="23"/>
  <c r="H66" i="23"/>
  <c r="E66" i="23"/>
  <c r="D66" i="23"/>
  <c r="C66" i="23"/>
  <c r="H65" i="23"/>
  <c r="E65" i="23"/>
  <c r="D65" i="23"/>
  <c r="C65" i="23"/>
  <c r="H64" i="23"/>
  <c r="E64" i="23"/>
  <c r="D64" i="23"/>
  <c r="C64" i="23"/>
  <c r="H63" i="23"/>
  <c r="E63" i="23"/>
  <c r="D63" i="23"/>
  <c r="C63" i="23"/>
  <c r="H62" i="23"/>
  <c r="E62" i="23"/>
  <c r="D62" i="23"/>
  <c r="C62" i="23"/>
  <c r="H61" i="23"/>
  <c r="E61" i="23"/>
  <c r="D61" i="23"/>
  <c r="C61" i="23"/>
  <c r="H60" i="23"/>
  <c r="E60" i="23"/>
  <c r="D60" i="23"/>
  <c r="C60" i="23"/>
  <c r="H59" i="23"/>
  <c r="E59" i="23"/>
  <c r="D59" i="23"/>
  <c r="C59" i="23"/>
  <c r="H58" i="23"/>
  <c r="E58" i="23"/>
  <c r="D58" i="23"/>
  <c r="C58" i="23"/>
  <c r="H57" i="23"/>
  <c r="E57" i="23"/>
  <c r="D57" i="23"/>
  <c r="C57" i="23"/>
  <c r="H56" i="23"/>
  <c r="E56" i="23"/>
  <c r="D56" i="23"/>
  <c r="C56" i="23"/>
  <c r="H45" i="23"/>
  <c r="E45" i="23"/>
  <c r="D45" i="23"/>
  <c r="C45" i="23"/>
  <c r="H31" i="23"/>
  <c r="E31" i="23"/>
  <c r="D31" i="23"/>
  <c r="C31" i="23"/>
  <c r="H21" i="23"/>
  <c r="E21" i="23"/>
  <c r="D21" i="23"/>
  <c r="C21" i="23"/>
  <c r="H7" i="23"/>
  <c r="E7" i="23"/>
  <c r="D7" i="23"/>
  <c r="C7" i="23"/>
  <c r="H71" i="22"/>
  <c r="E71" i="22"/>
  <c r="D71" i="22"/>
  <c r="C71" i="22"/>
  <c r="H70" i="22"/>
  <c r="E70" i="22"/>
  <c r="D70" i="22"/>
  <c r="C70" i="22"/>
  <c r="H68" i="22"/>
  <c r="E68" i="22"/>
  <c r="D68" i="22"/>
  <c r="C68" i="22"/>
  <c r="H67" i="22"/>
  <c r="E67" i="22"/>
  <c r="D67" i="22"/>
  <c r="C67" i="22"/>
  <c r="H66" i="22"/>
  <c r="E66" i="22"/>
  <c r="D66" i="22"/>
  <c r="C66" i="22"/>
  <c r="H65" i="22"/>
  <c r="E65" i="22"/>
  <c r="D65" i="22"/>
  <c r="C65" i="22"/>
  <c r="H64" i="22"/>
  <c r="E64" i="22"/>
  <c r="D64" i="22"/>
  <c r="C64" i="22"/>
  <c r="H63" i="22"/>
  <c r="E63" i="22"/>
  <c r="D63" i="22"/>
  <c r="C63" i="22"/>
  <c r="H62" i="22"/>
  <c r="E62" i="22"/>
  <c r="D62" i="22"/>
  <c r="C62" i="22"/>
  <c r="H61" i="22"/>
  <c r="E61" i="22"/>
  <c r="D61" i="22"/>
  <c r="C61" i="22"/>
  <c r="H60" i="22"/>
  <c r="E60" i="22"/>
  <c r="D60" i="22"/>
  <c r="C60" i="22"/>
  <c r="H59" i="22"/>
  <c r="E59" i="22"/>
  <c r="D59" i="22"/>
  <c r="C59" i="22"/>
  <c r="H58" i="22"/>
  <c r="E58" i="22"/>
  <c r="D58" i="22"/>
  <c r="C58" i="22"/>
  <c r="H57" i="22"/>
  <c r="E57" i="22"/>
  <c r="D57" i="22"/>
  <c r="C57" i="22"/>
  <c r="H56" i="22"/>
  <c r="E56" i="22"/>
  <c r="D56" i="22"/>
  <c r="C56" i="22"/>
  <c r="E45" i="22"/>
  <c r="D45" i="22"/>
  <c r="C45" i="22"/>
  <c r="H31" i="22"/>
  <c r="E31" i="22"/>
  <c r="D31" i="22"/>
  <c r="C31" i="22"/>
  <c r="H21" i="22"/>
  <c r="E21" i="22"/>
  <c r="D21" i="22"/>
  <c r="C21" i="22"/>
  <c r="H7" i="22"/>
  <c r="E7" i="22"/>
  <c r="D7" i="22"/>
  <c r="C7" i="22"/>
  <c r="C56" i="21"/>
  <c r="D56" i="21"/>
  <c r="E56" i="21"/>
  <c r="H56" i="21"/>
  <c r="C57" i="21"/>
  <c r="D57" i="21"/>
  <c r="E57" i="21"/>
  <c r="H57" i="21"/>
  <c r="C58" i="21"/>
  <c r="D58" i="21"/>
  <c r="E58" i="21"/>
  <c r="H58" i="21"/>
  <c r="C59" i="21"/>
  <c r="D59" i="21"/>
  <c r="E59" i="21"/>
  <c r="H59" i="21"/>
  <c r="C60" i="21"/>
  <c r="D60" i="21"/>
  <c r="E60" i="21"/>
  <c r="H60" i="21"/>
  <c r="C61" i="21"/>
  <c r="D61" i="21"/>
  <c r="E61" i="21"/>
  <c r="H61" i="21"/>
  <c r="C62" i="21"/>
  <c r="D62" i="21"/>
  <c r="E62" i="21"/>
  <c r="H62" i="21"/>
  <c r="C63" i="21"/>
  <c r="D63" i="21"/>
  <c r="E63" i="21"/>
  <c r="H63" i="21"/>
  <c r="C64" i="21"/>
  <c r="D64" i="21"/>
  <c r="E64" i="21"/>
  <c r="H64" i="21"/>
  <c r="C65" i="21"/>
  <c r="D65" i="21"/>
  <c r="E65" i="21"/>
  <c r="H65" i="21"/>
  <c r="C66" i="21"/>
  <c r="D66" i="21"/>
  <c r="E66" i="21"/>
  <c r="H66" i="21"/>
  <c r="C67" i="21"/>
  <c r="D67" i="21"/>
  <c r="E67" i="21"/>
  <c r="H67" i="21"/>
  <c r="C68" i="21"/>
  <c r="D68" i="21"/>
  <c r="E68" i="21"/>
  <c r="H68" i="21"/>
  <c r="C70" i="21"/>
  <c r="D70" i="21"/>
  <c r="E70" i="21"/>
  <c r="H70" i="21"/>
  <c r="C71" i="21"/>
  <c r="D71" i="21"/>
  <c r="E71" i="21"/>
  <c r="H71" i="21"/>
  <c r="G12" i="16"/>
  <c r="E45" i="21"/>
  <c r="D45" i="21"/>
  <c r="C45" i="21"/>
  <c r="H31" i="21"/>
  <c r="H48" i="21" s="1"/>
  <c r="Q45" i="21" s="1"/>
  <c r="E31" i="21"/>
  <c r="D31" i="21"/>
  <c r="C31" i="21"/>
  <c r="E7" i="21"/>
  <c r="D7" i="21"/>
  <c r="C7" i="21"/>
  <c r="H21" i="21"/>
  <c r="E21" i="21"/>
  <c r="D21" i="21"/>
  <c r="C21" i="21"/>
  <c r="G18" i="20"/>
  <c r="G9" i="20"/>
  <c r="D9" i="20"/>
  <c r="M7" i="20" s="1"/>
  <c r="C9" i="20"/>
  <c r="L8" i="20" s="1"/>
  <c r="B9" i="20"/>
  <c r="K7" i="20" s="1"/>
  <c r="A23" i="20"/>
  <c r="A14" i="20"/>
  <c r="D26" i="20"/>
  <c r="C26" i="20"/>
  <c r="B26" i="20"/>
  <c r="D25" i="20"/>
  <c r="C25" i="20"/>
  <c r="B25" i="20"/>
  <c r="D18" i="20"/>
  <c r="C18" i="20"/>
  <c r="B18" i="20"/>
  <c r="K17" i="20" s="1"/>
  <c r="P16" i="20" l="1"/>
  <c r="P17" i="20"/>
  <c r="P8" i="20"/>
  <c r="P7" i="20"/>
  <c r="G27" i="20"/>
  <c r="C27" i="20"/>
  <c r="M8" i="20"/>
  <c r="M9" i="20" s="1"/>
  <c r="K8" i="20"/>
  <c r="K9" i="20" s="1"/>
  <c r="N23" i="21"/>
  <c r="N22" i="21"/>
  <c r="N37" i="21"/>
  <c r="N40" i="21"/>
  <c r="N32" i="21"/>
  <c r="N35" i="21"/>
  <c r="N43" i="21"/>
  <c r="N33" i="21"/>
  <c r="N34" i="21"/>
  <c r="N38" i="21"/>
  <c r="N44" i="21"/>
  <c r="N41" i="21"/>
  <c r="N39" i="21"/>
  <c r="N42" i="21"/>
  <c r="N36" i="21"/>
  <c r="N22" i="22"/>
  <c r="N23" i="22"/>
  <c r="N46" i="22"/>
  <c r="N47" i="22"/>
  <c r="M23" i="21"/>
  <c r="M22" i="21"/>
  <c r="Q23" i="21"/>
  <c r="Q22" i="21"/>
  <c r="C55" i="21"/>
  <c r="L14" i="21"/>
  <c r="L10" i="21"/>
  <c r="L18" i="21"/>
  <c r="L13" i="21"/>
  <c r="L9" i="21"/>
  <c r="L17" i="21"/>
  <c r="L19" i="21"/>
  <c r="L12" i="21"/>
  <c r="L20" i="21"/>
  <c r="L16" i="21"/>
  <c r="L15" i="21"/>
  <c r="L8" i="21"/>
  <c r="L11" i="21"/>
  <c r="C48" i="21"/>
  <c r="L47" i="21"/>
  <c r="L46" i="21"/>
  <c r="L10" i="22"/>
  <c r="L18" i="22"/>
  <c r="L13" i="22"/>
  <c r="L15" i="22"/>
  <c r="L16" i="22"/>
  <c r="L12" i="22"/>
  <c r="L11" i="22"/>
  <c r="L19" i="22"/>
  <c r="L8" i="22"/>
  <c r="L14" i="22"/>
  <c r="L20" i="22"/>
  <c r="L9" i="22"/>
  <c r="L17" i="22"/>
  <c r="L33" i="22"/>
  <c r="L41" i="22"/>
  <c r="L36" i="22"/>
  <c r="L44" i="22"/>
  <c r="L38" i="22"/>
  <c r="L39" i="22"/>
  <c r="L34" i="22"/>
  <c r="L42" i="22"/>
  <c r="L37" i="22"/>
  <c r="L35" i="22"/>
  <c r="L43" i="22"/>
  <c r="L40" i="22"/>
  <c r="L32" i="22"/>
  <c r="M46" i="22"/>
  <c r="M47" i="22"/>
  <c r="M47" i="21"/>
  <c r="M46" i="21"/>
  <c r="D24" i="22"/>
  <c r="M7" i="22" s="1"/>
  <c r="M15" i="22"/>
  <c r="M10" i="22"/>
  <c r="M18" i="22"/>
  <c r="M17" i="22"/>
  <c r="M13" i="22"/>
  <c r="M8" i="22"/>
  <c r="M12" i="22"/>
  <c r="M16" i="22"/>
  <c r="M9" i="22"/>
  <c r="M11" i="22"/>
  <c r="M19" i="22"/>
  <c r="M20" i="22"/>
  <c r="M14" i="22"/>
  <c r="M38" i="22"/>
  <c r="M35" i="22"/>
  <c r="M33" i="22"/>
  <c r="M41" i="22"/>
  <c r="M36" i="22"/>
  <c r="M44" i="22"/>
  <c r="M39" i="22"/>
  <c r="M40" i="22"/>
  <c r="M34" i="22"/>
  <c r="M42" i="22"/>
  <c r="M43" i="22"/>
  <c r="M37" i="22"/>
  <c r="M32" i="22"/>
  <c r="M40" i="21"/>
  <c r="M36" i="21"/>
  <c r="M37" i="21"/>
  <c r="M35" i="21"/>
  <c r="M43" i="21"/>
  <c r="M38" i="21"/>
  <c r="M33" i="21"/>
  <c r="M41" i="21"/>
  <c r="M44" i="21"/>
  <c r="M42" i="21"/>
  <c r="M32" i="21"/>
  <c r="M39" i="21"/>
  <c r="M34" i="21"/>
  <c r="M11" i="21"/>
  <c r="M19" i="21"/>
  <c r="M14" i="21"/>
  <c r="M10" i="21"/>
  <c r="M9" i="21"/>
  <c r="M17" i="21"/>
  <c r="M16" i="21"/>
  <c r="M12" i="21"/>
  <c r="M20" i="21"/>
  <c r="M8" i="21"/>
  <c r="M15" i="21"/>
  <c r="M18" i="21"/>
  <c r="M13" i="21"/>
  <c r="N16" i="21"/>
  <c r="N19" i="21"/>
  <c r="N18" i="21"/>
  <c r="N13" i="21"/>
  <c r="N11" i="21"/>
  <c r="N12" i="21"/>
  <c r="N14" i="21"/>
  <c r="N8" i="21"/>
  <c r="N9" i="21"/>
  <c r="N17" i="21"/>
  <c r="N20" i="21"/>
  <c r="N10" i="21"/>
  <c r="N15" i="21"/>
  <c r="N46" i="21"/>
  <c r="N47" i="21"/>
  <c r="N12" i="22"/>
  <c r="N20" i="22"/>
  <c r="N9" i="22"/>
  <c r="N15" i="22"/>
  <c r="N8" i="22"/>
  <c r="N10" i="22"/>
  <c r="N18" i="22"/>
  <c r="N13" i="22"/>
  <c r="N17" i="22"/>
  <c r="N16" i="22"/>
  <c r="N14" i="22"/>
  <c r="N11" i="22"/>
  <c r="N19" i="22"/>
  <c r="N35" i="22"/>
  <c r="N43" i="22"/>
  <c r="N38" i="22"/>
  <c r="N33" i="22"/>
  <c r="N41" i="22"/>
  <c r="N37" i="22"/>
  <c r="N40" i="22"/>
  <c r="N36" i="22"/>
  <c r="N44" i="22"/>
  <c r="N39" i="22"/>
  <c r="N32" i="22"/>
  <c r="N34" i="22"/>
  <c r="N42" i="22"/>
  <c r="Q9" i="21"/>
  <c r="Q17" i="21"/>
  <c r="Q12" i="21"/>
  <c r="Q20" i="21"/>
  <c r="Q15" i="21"/>
  <c r="Q10" i="21"/>
  <c r="Q18" i="21"/>
  <c r="Q14" i="21"/>
  <c r="Q13" i="21"/>
  <c r="Q16" i="21"/>
  <c r="Q11" i="21"/>
  <c r="Q19" i="21"/>
  <c r="Q8" i="21"/>
  <c r="M23" i="22"/>
  <c r="M22" i="22"/>
  <c r="Q39" i="21"/>
  <c r="Q34" i="21"/>
  <c r="Q42" i="21"/>
  <c r="Q37" i="21"/>
  <c r="Q44" i="21"/>
  <c r="Q40" i="21"/>
  <c r="Q35" i="21"/>
  <c r="Q43" i="21"/>
  <c r="Q32" i="21"/>
  <c r="Q38" i="21"/>
  <c r="Q36" i="21"/>
  <c r="Q33" i="21"/>
  <c r="Q41" i="21"/>
  <c r="C24" i="21"/>
  <c r="L21" i="21" s="1"/>
  <c r="L23" i="21"/>
  <c r="L22" i="21"/>
  <c r="L35" i="21"/>
  <c r="L43" i="21"/>
  <c r="L32" i="21"/>
  <c r="L38" i="21"/>
  <c r="L39" i="21"/>
  <c r="L40" i="21"/>
  <c r="L33" i="21"/>
  <c r="L41" i="21"/>
  <c r="L37" i="21"/>
  <c r="L36" i="21"/>
  <c r="L44" i="21"/>
  <c r="L34" i="21"/>
  <c r="L42" i="21"/>
  <c r="L23" i="22"/>
  <c r="L22" i="22"/>
  <c r="L47" i="22"/>
  <c r="L46" i="22"/>
  <c r="C24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8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32" i="23"/>
  <c r="L47" i="23"/>
  <c r="L46" i="23"/>
  <c r="N46" i="23"/>
  <c r="N47" i="23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M47" i="23"/>
  <c r="M46" i="23"/>
  <c r="Q46" i="23"/>
  <c r="Q47" i="23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2" i="22"/>
  <c r="Q23" i="22"/>
  <c r="E24" i="23"/>
  <c r="N22" i="23" s="1"/>
  <c r="E48" i="21"/>
  <c r="L13" i="16"/>
  <c r="E24" i="21"/>
  <c r="K13" i="16"/>
  <c r="M17" i="20"/>
  <c r="D24" i="23"/>
  <c r="M23" i="23" s="1"/>
  <c r="H24" i="23"/>
  <c r="Q22" i="23" s="1"/>
  <c r="D48" i="21"/>
  <c r="M16" i="20"/>
  <c r="L10" i="16"/>
  <c r="K27" i="16"/>
  <c r="L27" i="16" s="1"/>
  <c r="H69" i="21"/>
  <c r="D69" i="21"/>
  <c r="K16" i="20"/>
  <c r="K18" i="20" s="1"/>
  <c r="K10" i="16"/>
  <c r="D55" i="21"/>
  <c r="E55" i="21"/>
  <c r="K42" i="16"/>
  <c r="L42" i="16" s="1"/>
  <c r="E69" i="21"/>
  <c r="C69" i="21"/>
  <c r="K12" i="16"/>
  <c r="L12" i="16" s="1"/>
  <c r="H55" i="21"/>
  <c r="K40" i="16"/>
  <c r="L40" i="16" s="1"/>
  <c r="L22" i="23"/>
  <c r="L23" i="23"/>
  <c r="L21" i="23"/>
  <c r="K39" i="16"/>
  <c r="L39" i="16" s="1"/>
  <c r="C55" i="23"/>
  <c r="E55" i="23"/>
  <c r="L7" i="23"/>
  <c r="L24" i="23" s="1"/>
  <c r="D55" i="23"/>
  <c r="D69" i="23"/>
  <c r="K43" i="16"/>
  <c r="L43" i="16" s="1"/>
  <c r="C48" i="23"/>
  <c r="E48" i="23"/>
  <c r="H48" i="23"/>
  <c r="H55" i="23"/>
  <c r="C69" i="23"/>
  <c r="E69" i="23"/>
  <c r="H69" i="23"/>
  <c r="D48" i="23"/>
  <c r="C55" i="22"/>
  <c r="C24" i="22"/>
  <c r="L7" i="22" s="1"/>
  <c r="E55" i="22"/>
  <c r="E24" i="22"/>
  <c r="H55" i="22"/>
  <c r="H24" i="22"/>
  <c r="Q7" i="22" s="1"/>
  <c r="M24" i="16" s="1"/>
  <c r="K24" i="16"/>
  <c r="L24" i="16" s="1"/>
  <c r="K25" i="16"/>
  <c r="L25" i="16" s="1"/>
  <c r="C48" i="22"/>
  <c r="L45" i="22" s="1"/>
  <c r="H48" i="22"/>
  <c r="C69" i="22"/>
  <c r="H69" i="22"/>
  <c r="D55" i="22"/>
  <c r="D48" i="22"/>
  <c r="M31" i="22" s="1"/>
  <c r="D69" i="22"/>
  <c r="K28" i="16"/>
  <c r="L28" i="16" s="1"/>
  <c r="E48" i="22"/>
  <c r="E69" i="22"/>
  <c r="D24" i="21"/>
  <c r="H24" i="21"/>
  <c r="M9" i="16" s="1"/>
  <c r="L16" i="20"/>
  <c r="L17" i="20"/>
  <c r="L7" i="20"/>
  <c r="L9" i="20" s="1"/>
  <c r="B27" i="20"/>
  <c r="D27" i="20"/>
  <c r="M21" i="22" l="1"/>
  <c r="M21" i="23"/>
  <c r="P9" i="20"/>
  <c r="P18" i="20"/>
  <c r="E72" i="21"/>
  <c r="N21" i="23"/>
  <c r="N23" i="23"/>
  <c r="N7" i="23"/>
  <c r="N7" i="21"/>
  <c r="L7" i="21"/>
  <c r="L24" i="21" s="1"/>
  <c r="M7" i="23"/>
  <c r="M24" i="23" s="1"/>
  <c r="M22" i="23"/>
  <c r="N21" i="21"/>
  <c r="C72" i="21"/>
  <c r="Q21" i="23"/>
  <c r="Q23" i="23"/>
  <c r="Q21" i="21"/>
  <c r="Q7" i="23"/>
  <c r="M39" i="16" s="1"/>
  <c r="Q31" i="21"/>
  <c r="Q48" i="21" s="1"/>
  <c r="Q7" i="21"/>
  <c r="G42" i="16"/>
  <c r="G39" i="16"/>
  <c r="K46" i="16"/>
  <c r="L46" i="16" s="1"/>
  <c r="N21" i="22"/>
  <c r="M18" i="20"/>
  <c r="Q21" i="22"/>
  <c r="M25" i="16" s="1"/>
  <c r="K15" i="16"/>
  <c r="L15" i="16" s="1"/>
  <c r="L21" i="22"/>
  <c r="L24" i="22" s="1"/>
  <c r="N7" i="22"/>
  <c r="K16" i="16"/>
  <c r="L16" i="16" s="1"/>
  <c r="L18" i="20"/>
  <c r="K45" i="16"/>
  <c r="L45" i="16" s="1"/>
  <c r="H72" i="21"/>
  <c r="D72" i="21"/>
  <c r="H72" i="23"/>
  <c r="C72" i="23"/>
  <c r="Q31" i="23"/>
  <c r="M42" i="16" s="1"/>
  <c r="L31" i="23"/>
  <c r="Q45" i="23"/>
  <c r="M43" i="16" s="1"/>
  <c r="L45" i="23"/>
  <c r="D72" i="23"/>
  <c r="M31" i="23"/>
  <c r="E72" i="23"/>
  <c r="M45" i="23"/>
  <c r="N31" i="23"/>
  <c r="N45" i="23"/>
  <c r="M24" i="22"/>
  <c r="E72" i="22"/>
  <c r="N31" i="22"/>
  <c r="D72" i="22"/>
  <c r="M45" i="22"/>
  <c r="M48" i="22" s="1"/>
  <c r="K31" i="16"/>
  <c r="L31" i="16" s="1"/>
  <c r="H72" i="22"/>
  <c r="G27" i="16"/>
  <c r="Q31" i="22"/>
  <c r="M27" i="16" s="1"/>
  <c r="Q45" i="22"/>
  <c r="M28" i="16" s="1"/>
  <c r="G24" i="16"/>
  <c r="C72" i="22"/>
  <c r="L31" i="22"/>
  <c r="L48" i="22" s="1"/>
  <c r="N45" i="22"/>
  <c r="K30" i="16"/>
  <c r="L30" i="16" s="1"/>
  <c r="M21" i="21"/>
  <c r="M7" i="21"/>
  <c r="M31" i="21"/>
  <c r="M45" i="21"/>
  <c r="N31" i="21"/>
  <c r="N45" i="21"/>
  <c r="M12" i="16"/>
  <c r="L31" i="21"/>
  <c r="L45" i="21"/>
  <c r="D18" i="19"/>
  <c r="M17" i="19" s="1"/>
  <c r="C18" i="19"/>
  <c r="L17" i="19" s="1"/>
  <c r="D26" i="19"/>
  <c r="C26" i="19"/>
  <c r="B26" i="19"/>
  <c r="D25" i="19"/>
  <c r="C25" i="19"/>
  <c r="B25" i="19"/>
  <c r="B18" i="19"/>
  <c r="K17" i="19" s="1"/>
  <c r="P17" i="19"/>
  <c r="P16" i="19"/>
  <c r="P8" i="19"/>
  <c r="M8" i="19"/>
  <c r="K8" i="19"/>
  <c r="L8" i="19"/>
  <c r="L7" i="19"/>
  <c r="N24" i="21" l="1"/>
  <c r="Q24" i="22"/>
  <c r="N24" i="23"/>
  <c r="Q24" i="23"/>
  <c r="M40" i="16"/>
  <c r="Q24" i="21"/>
  <c r="N24" i="22"/>
  <c r="M16" i="19"/>
  <c r="M18" i="19" s="1"/>
  <c r="G15" i="16"/>
  <c r="C27" i="19"/>
  <c r="L16" i="19"/>
  <c r="L18" i="19" s="1"/>
  <c r="P18" i="19"/>
  <c r="G9" i="16"/>
  <c r="M24" i="21"/>
  <c r="M13" i="16"/>
  <c r="M10" i="16"/>
  <c r="G45" i="16"/>
  <c r="M48" i="23"/>
  <c r="L48" i="23"/>
  <c r="N48" i="23"/>
  <c r="Q48" i="23"/>
  <c r="Q48" i="22"/>
  <c r="G30" i="16"/>
  <c r="N48" i="22"/>
  <c r="M48" i="21"/>
  <c r="N48" i="21"/>
  <c r="L48" i="21"/>
  <c r="K16" i="19"/>
  <c r="K18" i="19" s="1"/>
  <c r="P7" i="19"/>
  <c r="P9" i="19" s="1"/>
  <c r="K7" i="19"/>
  <c r="K9" i="19" s="1"/>
  <c r="M7" i="19"/>
  <c r="L9" i="19"/>
  <c r="B27" i="19"/>
  <c r="D27" i="19"/>
  <c r="M9" i="19" l="1"/>
  <c r="L9" i="16"/>
  <c r="K9" i="16"/>
  <c r="L7" i="12" l="1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M55" i="12" l="1"/>
  <c r="N55" i="12"/>
  <c r="M56" i="12"/>
  <c r="N56" i="12"/>
  <c r="M57" i="12"/>
  <c r="N57" i="12"/>
  <c r="M58" i="12"/>
  <c r="N58" i="12"/>
  <c r="M59" i="12"/>
  <c r="N59" i="12"/>
  <c r="M60" i="12"/>
  <c r="N60" i="12"/>
  <c r="M61" i="12"/>
  <c r="N61" i="12"/>
  <c r="M62" i="12"/>
  <c r="N62" i="12"/>
  <c r="M63" i="12"/>
  <c r="N63" i="12"/>
  <c r="M64" i="12"/>
  <c r="N64" i="12"/>
  <c r="M65" i="12"/>
  <c r="N65" i="12"/>
  <c r="M66" i="12"/>
  <c r="N66" i="12"/>
  <c r="M67" i="12"/>
  <c r="N67" i="12"/>
  <c r="M68" i="12"/>
  <c r="N68" i="12"/>
  <c r="M69" i="12"/>
  <c r="N69" i="12"/>
  <c r="M70" i="12"/>
  <c r="N70" i="12"/>
  <c r="M71" i="12"/>
  <c r="N71" i="12"/>
  <c r="M72" i="12"/>
  <c r="N72" i="12"/>
  <c r="M73" i="12"/>
  <c r="N73" i="12"/>
  <c r="M74" i="12"/>
  <c r="N74" i="12"/>
  <c r="M75" i="12"/>
  <c r="N75" i="12"/>
  <c r="M76" i="12"/>
  <c r="N76" i="12"/>
  <c r="M77" i="12"/>
  <c r="N77" i="12"/>
  <c r="M78" i="12"/>
  <c r="N78" i="12"/>
  <c r="M79" i="12"/>
  <c r="N79" i="12"/>
  <c r="M80" i="12"/>
  <c r="N80" i="12"/>
  <c r="M81" i="12"/>
  <c r="N81" i="12"/>
  <c r="M82" i="12"/>
  <c r="N82" i="12"/>
  <c r="M83" i="12"/>
  <c r="N83" i="12"/>
  <c r="M84" i="12"/>
  <c r="N84" i="12"/>
  <c r="M85" i="12"/>
  <c r="N85" i="12"/>
  <c r="M86" i="12"/>
  <c r="N86" i="12"/>
  <c r="M87" i="12"/>
  <c r="N87" i="12"/>
  <c r="M88" i="12"/>
  <c r="N88" i="12"/>
  <c r="M89" i="12"/>
  <c r="N89" i="12"/>
  <c r="M90" i="12"/>
  <c r="N90" i="12"/>
  <c r="M91" i="12"/>
  <c r="N91" i="12"/>
  <c r="M92" i="12"/>
  <c r="N92" i="12"/>
  <c r="M93" i="12"/>
  <c r="N93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M46" i="12"/>
  <c r="D95" i="12"/>
  <c r="D143" i="12" s="1"/>
  <c r="E95" i="12"/>
  <c r="E143" i="12" s="1"/>
  <c r="D96" i="12"/>
  <c r="D144" i="12" s="1"/>
  <c r="E96" i="12"/>
  <c r="E144" i="12" s="1"/>
  <c r="M48" i="12"/>
  <c r="N94" i="12" l="1"/>
  <c r="M94" i="12"/>
  <c r="N46" i="12"/>
  <c r="N96" i="12"/>
  <c r="N95" i="12"/>
  <c r="N48" i="12"/>
  <c r="M96" i="12"/>
  <c r="M95" i="12"/>
  <c r="C95" i="12"/>
  <c r="C143" i="12" s="1"/>
  <c r="C96" i="12"/>
  <c r="C144" i="12" s="1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48" i="12"/>
  <c r="L46" i="12" l="1"/>
  <c r="L94" i="12"/>
  <c r="L96" i="12"/>
  <c r="L95" i="12"/>
</calcChain>
</file>

<file path=xl/sharedStrings.xml><?xml version="1.0" encoding="utf-8"?>
<sst xmlns="http://schemas.openxmlformats.org/spreadsheetml/2006/main" count="1230" uniqueCount="95">
  <si>
    <t>Litros</t>
  </si>
  <si>
    <t>Euros</t>
  </si>
  <si>
    <t>TOTAL CERTIFICADO</t>
  </si>
  <si>
    <t>NACIONAL</t>
  </si>
  <si>
    <t>IMPORTADO</t>
  </si>
  <si>
    <t>TOTAL VINHO</t>
  </si>
  <si>
    <t>ALENTEJO</t>
  </si>
  <si>
    <t>ALGARVE</t>
  </si>
  <si>
    <t>BEIRAS</t>
  </si>
  <si>
    <t>LISBOA</t>
  </si>
  <si>
    <t>MINHO</t>
  </si>
  <si>
    <t>PENINSULA DE SETUBAL</t>
  </si>
  <si>
    <t>TEJO</t>
  </si>
  <si>
    <t>BEIRA ATLANTICO</t>
  </si>
  <si>
    <t>BEIRA INTERIOR</t>
  </si>
  <si>
    <t>DOURO</t>
  </si>
  <si>
    <t>TERRAS DE CISTER</t>
  </si>
  <si>
    <t>TERRAS DO DAO</t>
  </si>
  <si>
    <t>TRAS OS MONTES</t>
  </si>
  <si>
    <t>IGP</t>
  </si>
  <si>
    <t>DOP</t>
  </si>
  <si>
    <t>BEIRA ATLÂNTICO</t>
  </si>
  <si>
    <t>TERRAS DO DÃO</t>
  </si>
  <si>
    <t>TOTAL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</si>
  <si>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</si>
  <si>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</si>
  <si>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</si>
  <si>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</si>
  <si>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</si>
  <si>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</si>
  <si>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</si>
  <si>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</si>
  <si>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</si>
  <si>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</si>
  <si>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</si>
  <si>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</si>
  <si>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</si>
  <si>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</si>
  <si>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</si>
  <si>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</si>
  <si>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</si>
  <si>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</si>
  <si>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</si>
  <si>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</si>
  <si>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</si>
  <si>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</si>
  <si>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</si>
  <si>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</si>
  <si>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</si>
  <si>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</si>
  <si>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</si>
  <si>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</si>
  <si>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</si>
  <si>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</si>
  <si>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</si>
  <si>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</si>
  <si>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</si>
  <si>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</si>
  <si>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</si>
  <si>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</si>
  <si>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</si>
  <si>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</si>
  <si>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</si>
  <si>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9. EVOLUÇÃO DAS VENDAS NO MERCADO NACIONAL  DE VINHO TRANQUILO CERTIFICADO NA DISTRIBUIÇÃO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</si>
  <si>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</si>
  <si>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</si>
  <si>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</si>
  <si>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</si>
  <si>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</si>
  <si>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</si>
  <si>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</si>
  <si>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</si>
  <si>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</si>
  <si>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</si>
  <si>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</si>
  <si>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</si>
  <si>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</si>
  <si>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</si>
  <si>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</si>
  <si>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</si>
  <si>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</si>
  <si>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</si>
  <si>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</si>
  <si>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</si>
  <si>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t>janeiro - março</t>
  </si>
  <si>
    <r>
      <t>Janeiro - Março 2022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2021</t>
    </r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</si>
  <si>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2022</t>
    </r>
  </si>
  <si>
    <t>VENDAS ATÉ MARÇO</t>
  </si>
  <si>
    <t>VARIAÇÃO (JAN.-MAR)</t>
  </si>
  <si>
    <r>
      <t xml:space="preserve">D </t>
    </r>
    <r>
      <rPr>
        <b/>
        <sz val="11"/>
        <color theme="0"/>
        <rFont val="Calibri"/>
        <family val="2"/>
      </rPr>
      <t>2022 / 2021</t>
    </r>
  </si>
  <si>
    <r>
      <t xml:space="preserve">D                       </t>
    </r>
    <r>
      <rPr>
        <b/>
        <sz val="11"/>
        <color theme="0"/>
        <rFont val="Calibri"/>
        <family val="2"/>
      </rPr>
      <t>2022 / 2021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</si>
  <si>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2022/2021</t>
    </r>
  </si>
  <si>
    <t xml:space="preserve">DISTRIBUIÇÃO </t>
  </si>
  <si>
    <t>LATA</t>
  </si>
  <si>
    <t>SAC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</si>
</sst>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2" fillId="0" borderId="0"/>
    <xf numFmtId="0" fontId="1" fillId="0" borderId="0"/>
  </cellStyleXfs>
  <cellXfs count="547">
    <xf numFmtId="0" fontId="0" fillId="0" borderId="0" xfId="0"/>
    <xf numFmtId="0" fontId="5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3" fontId="0" fillId="0" borderId="0" xfId="0" applyNumberFormat="1"/>
    <xf numFmtId="0" fontId="0" fillId="0" borderId="0" xfId="0" applyFont="1" applyBorder="1"/>
    <xf numFmtId="0" fontId="0" fillId="0" borderId="0" xfId="0" applyFont="1"/>
    <xf numFmtId="0" fontId="7" fillId="0" borderId="9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164" fontId="7" fillId="0" borderId="10" xfId="0" applyNumberFormat="1" applyFont="1" applyFill="1" applyBorder="1" applyAlignment="1">
      <alignment horizontal="center"/>
    </xf>
    <xf numFmtId="3" fontId="7" fillId="0" borderId="11" xfId="0" applyNumberFormat="1" applyFont="1" applyFill="1" applyBorder="1" applyAlignment="1">
      <alignment horizontal="center" vertical="center"/>
    </xf>
    <xf numFmtId="3" fontId="7" fillId="0" borderId="12" xfId="0" applyNumberFormat="1" applyFont="1" applyFill="1" applyBorder="1" applyAlignment="1">
      <alignment horizontal="center" vertical="center"/>
    </xf>
    <xf numFmtId="3" fontId="0" fillId="0" borderId="14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3" fontId="5" fillId="0" borderId="11" xfId="0" applyNumberFormat="1" applyFont="1" applyBorder="1"/>
    <xf numFmtId="3" fontId="5" fillId="0" borderId="12" xfId="0" applyNumberFormat="1" applyFont="1" applyBorder="1"/>
    <xf numFmtId="3" fontId="5" fillId="0" borderId="13" xfId="0" applyNumberFormat="1" applyFont="1" applyBorder="1"/>
    <xf numFmtId="164" fontId="7" fillId="0" borderId="12" xfId="0" applyNumberFormat="1" applyFont="1" applyFill="1" applyBorder="1" applyAlignment="1">
      <alignment horizontal="center"/>
    </xf>
    <xf numFmtId="164" fontId="7" fillId="0" borderId="13" xfId="0" applyNumberFormat="1" applyFont="1" applyFill="1" applyBorder="1" applyAlignment="1">
      <alignment horizontal="center"/>
    </xf>
    <xf numFmtId="164" fontId="0" fillId="0" borderId="15" xfId="0" applyNumberFormat="1" applyBorder="1"/>
    <xf numFmtId="164" fontId="0" fillId="0" borderId="16" xfId="0" applyNumberFormat="1" applyBorder="1"/>
    <xf numFmtId="164" fontId="5" fillId="0" borderId="11" xfId="0" applyNumberFormat="1" applyFont="1" applyFill="1" applyBorder="1"/>
    <xf numFmtId="164" fontId="5" fillId="0" borderId="12" xfId="0" applyNumberFormat="1" applyFont="1" applyFill="1" applyBorder="1"/>
    <xf numFmtId="164" fontId="5" fillId="0" borderId="13" xfId="0" applyNumberFormat="1" applyFont="1" applyFill="1" applyBorder="1"/>
    <xf numFmtId="164" fontId="0" fillId="0" borderId="16" xfId="0" applyNumberFormat="1" applyFill="1" applyBorder="1"/>
    <xf numFmtId="164" fontId="5" fillId="0" borderId="12" xfId="0" applyNumberFormat="1" applyFont="1" applyBorder="1"/>
    <xf numFmtId="164" fontId="7" fillId="0" borderId="1" xfId="0" applyNumberFormat="1" applyFont="1" applyFill="1" applyBorder="1" applyAlignment="1">
      <alignment horizontal="center"/>
    </xf>
    <xf numFmtId="0" fontId="0" fillId="0" borderId="5" xfId="0" applyFont="1" applyBorder="1"/>
    <xf numFmtId="0" fontId="0" fillId="0" borderId="8" xfId="0" applyFont="1" applyBorder="1"/>
    <xf numFmtId="3" fontId="5" fillId="0" borderId="0" xfId="0" applyNumberFormat="1" applyFont="1" applyBorder="1"/>
    <xf numFmtId="3" fontId="0" fillId="0" borderId="0" xfId="0" applyNumberFormat="1" applyFont="1" applyBorder="1"/>
    <xf numFmtId="3" fontId="5" fillId="0" borderId="10" xfId="0" applyNumberFormat="1" applyFont="1" applyBorder="1"/>
    <xf numFmtId="164" fontId="5" fillId="0" borderId="10" xfId="0" applyNumberFormat="1" applyFont="1" applyBorder="1"/>
    <xf numFmtId="3" fontId="0" fillId="0" borderId="14" xfId="0" applyNumberFormat="1" applyFont="1" applyBorder="1"/>
    <xf numFmtId="3" fontId="0" fillId="0" borderId="15" xfId="0" applyNumberFormat="1" applyFont="1" applyBorder="1"/>
    <xf numFmtId="3" fontId="0" fillId="0" borderId="16" xfId="0" applyNumberFormat="1" applyFont="1" applyBorder="1"/>
    <xf numFmtId="164" fontId="0" fillId="0" borderId="15" xfId="0" applyNumberFormat="1" applyFont="1" applyBorder="1"/>
    <xf numFmtId="2" fontId="0" fillId="0" borderId="15" xfId="0" applyNumberFormat="1" applyFont="1" applyBorder="1"/>
    <xf numFmtId="2" fontId="0" fillId="0" borderId="23" xfId="0" applyNumberFormat="1" applyFont="1" applyBorder="1"/>
    <xf numFmtId="164" fontId="8" fillId="0" borderId="19" xfId="0" applyNumberFormat="1" applyFont="1" applyFill="1" applyBorder="1" applyAlignment="1">
      <alignment horizontal="center"/>
    </xf>
    <xf numFmtId="0" fontId="0" fillId="0" borderId="7" xfId="0" applyFont="1" applyBorder="1"/>
    <xf numFmtId="3" fontId="0" fillId="0" borderId="22" xfId="0" applyNumberFormat="1" applyFont="1" applyBorder="1"/>
    <xf numFmtId="3" fontId="0" fillId="0" borderId="23" xfId="0" applyNumberFormat="1" applyFont="1" applyBorder="1"/>
    <xf numFmtId="164" fontId="8" fillId="0" borderId="20" xfId="0" applyNumberFormat="1" applyFont="1" applyFill="1" applyBorder="1" applyAlignment="1">
      <alignment horizontal="center"/>
    </xf>
    <xf numFmtId="3" fontId="0" fillId="0" borderId="27" xfId="0" applyNumberFormat="1" applyBorder="1"/>
    <xf numFmtId="3" fontId="5" fillId="0" borderId="26" xfId="0" applyNumberFormat="1" applyFont="1" applyBorder="1"/>
    <xf numFmtId="164" fontId="0" fillId="0" borderId="27" xfId="0" applyNumberFormat="1" applyFill="1" applyBorder="1"/>
    <xf numFmtId="0" fontId="4" fillId="2" borderId="29" xfId="0" applyFont="1" applyFill="1" applyBorder="1" applyAlignment="1">
      <alignment horizontal="center"/>
    </xf>
    <xf numFmtId="2" fontId="5" fillId="0" borderId="11" xfId="0" applyNumberFormat="1" applyFont="1" applyBorder="1"/>
    <xf numFmtId="2" fontId="0" fillId="0" borderId="14" xfId="0" applyNumberFormat="1" applyFont="1" applyBorder="1"/>
    <xf numFmtId="2" fontId="0" fillId="0" borderId="22" xfId="0" applyNumberFormat="1" applyFont="1" applyBorder="1"/>
    <xf numFmtId="164" fontId="7" fillId="0" borderId="24" xfId="0" applyNumberFormat="1" applyFont="1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/>
    <xf numFmtId="3" fontId="0" fillId="0" borderId="22" xfId="0" applyNumberFormat="1" applyBorder="1"/>
    <xf numFmtId="3" fontId="0" fillId="0" borderId="18" xfId="0" applyNumberFormat="1" applyBorder="1"/>
    <xf numFmtId="3" fontId="0" fillId="0" borderId="35" xfId="0" applyNumberFormat="1" applyBorder="1"/>
    <xf numFmtId="164" fontId="7" fillId="0" borderId="2" xfId="0" applyNumberFormat="1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Border="1"/>
    <xf numFmtId="0" fontId="15" fillId="0" borderId="0" xfId="2" applyFont="1" applyBorder="1" applyAlignment="1">
      <alignment horizontal="center" vertical="center"/>
    </xf>
    <xf numFmtId="0" fontId="22" fillId="0" borderId="0" xfId="2" applyFont="1" applyBorder="1" applyAlignment="1">
      <alignment horizontal="center" vertical="center" wrapText="1"/>
    </xf>
    <xf numFmtId="0" fontId="29" fillId="0" borderId="0" xfId="2" applyFont="1" applyBorder="1" applyAlignment="1">
      <alignment vertical="center"/>
    </xf>
    <xf numFmtId="0" fontId="31" fillId="0" borderId="0" xfId="2" applyFont="1" applyBorder="1" applyAlignment="1">
      <alignment horizontal="center" vertical="center"/>
    </xf>
    <xf numFmtId="0" fontId="15" fillId="0" borderId="38" xfId="2" applyFont="1" applyBorder="1"/>
    <xf numFmtId="0" fontId="15" fillId="0" borderId="38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31" fillId="0" borderId="0" xfId="2" applyFont="1" applyBorder="1"/>
    <xf numFmtId="0" fontId="33" fillId="0" borderId="0" xfId="2" applyFont="1" applyBorder="1" applyAlignment="1">
      <alignment vertical="center"/>
    </xf>
    <xf numFmtId="0" fontId="30" fillId="0" borderId="0" xfId="2" applyFont="1" applyBorder="1"/>
    <xf numFmtId="2" fontId="30" fillId="0" borderId="0" xfId="2" applyNumberFormat="1" applyFont="1" applyBorder="1"/>
    <xf numFmtId="0" fontId="25" fillId="3" borderId="0" xfId="2" applyFont="1" applyFill="1" applyBorder="1" applyAlignment="1">
      <alignment horizontal="left" vertical="center" indent="1"/>
    </xf>
    <xf numFmtId="0" fontId="26" fillId="3" borderId="0" xfId="2" applyFont="1" applyFill="1" applyBorder="1" applyAlignment="1">
      <alignment horizontal="left" vertical="center" indent="1"/>
    </xf>
    <xf numFmtId="0" fontId="15" fillId="3" borderId="0" xfId="2" applyFont="1" applyFill="1" applyBorder="1" applyAlignment="1">
      <alignment horizontal="center" vertical="center"/>
    </xf>
    <xf numFmtId="0" fontId="34" fillId="0" borderId="0" xfId="2" applyFont="1" applyBorder="1" applyAlignment="1">
      <alignment vertical="center"/>
    </xf>
    <xf numFmtId="0" fontId="35" fillId="0" borderId="0" xfId="2" applyFont="1" applyBorder="1"/>
    <xf numFmtId="164" fontId="35" fillId="0" borderId="0" xfId="2" applyNumberFormat="1" applyFont="1" applyBorder="1"/>
    <xf numFmtId="164" fontId="28" fillId="3" borderId="0" xfId="3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/>
    </xf>
    <xf numFmtId="164" fontId="31" fillId="0" borderId="0" xfId="2" applyNumberFormat="1" applyFont="1" applyBorder="1" applyAlignment="1">
      <alignment horizontal="center" vertical="center"/>
    </xf>
    <xf numFmtId="164" fontId="27" fillId="3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Border="1" applyAlignment="1">
      <alignment horizontal="right" indent="1"/>
    </xf>
    <xf numFmtId="164" fontId="15" fillId="0" borderId="0" xfId="2" applyNumberFormat="1" applyFont="1" applyBorder="1" applyAlignment="1">
      <alignment horizontal="right" indent="1"/>
    </xf>
    <xf numFmtId="164" fontId="30" fillId="0" borderId="0" xfId="2" applyNumberFormat="1" applyFont="1" applyBorder="1"/>
    <xf numFmtId="0" fontId="14" fillId="2" borderId="0" xfId="2" applyFont="1" applyFill="1" applyBorder="1" applyAlignment="1">
      <alignment horizontal="center" vertical="center"/>
    </xf>
    <xf numFmtId="0" fontId="18" fillId="2" borderId="0" xfId="2" applyFont="1" applyFill="1"/>
    <xf numFmtId="0" fontId="19" fillId="2" borderId="0" xfId="2" applyFont="1" applyFill="1" applyBorder="1" applyAlignment="1">
      <alignment horizontal="center" vertical="center"/>
    </xf>
    <xf numFmtId="0" fontId="19" fillId="2" borderId="0" xfId="2" applyFont="1" applyFill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2" borderId="9" xfId="0" applyFont="1" applyFill="1" applyBorder="1"/>
    <xf numFmtId="0" fontId="4" fillId="2" borderId="29" xfId="0" applyFont="1" applyFill="1" applyBorder="1" applyAlignment="1">
      <alignment horizontal="center" vertical="center"/>
    </xf>
    <xf numFmtId="3" fontId="0" fillId="0" borderId="5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25" xfId="0" applyNumberFormat="1" applyBorder="1"/>
    <xf numFmtId="164" fontId="0" fillId="0" borderId="23" xfId="0" applyNumberFormat="1" applyBorder="1"/>
    <xf numFmtId="165" fontId="7" fillId="0" borderId="17" xfId="0" applyNumberFormat="1" applyFont="1" applyFill="1" applyBorder="1" applyAlignment="1">
      <alignment horizontal="center"/>
    </xf>
    <xf numFmtId="165" fontId="7" fillId="0" borderId="18" xfId="0" applyNumberFormat="1" applyFont="1" applyFill="1" applyBorder="1" applyAlignment="1">
      <alignment horizontal="center"/>
    </xf>
    <xf numFmtId="3" fontId="4" fillId="2" borderId="45" xfId="0" applyNumberFormat="1" applyFont="1" applyFill="1" applyBorder="1"/>
    <xf numFmtId="3" fontId="4" fillId="2" borderId="46" xfId="0" applyNumberFormat="1" applyFont="1" applyFill="1" applyBorder="1"/>
    <xf numFmtId="164" fontId="4" fillId="2" borderId="46" xfId="0" applyNumberFormat="1" applyFont="1" applyFill="1" applyBorder="1"/>
    <xf numFmtId="165" fontId="4" fillId="2" borderId="44" xfId="0" applyNumberFormat="1" applyFont="1" applyFill="1" applyBorder="1" applyAlignment="1">
      <alignment horizontal="center"/>
    </xf>
    <xf numFmtId="0" fontId="36" fillId="0" borderId="0" xfId="2" applyFont="1"/>
    <xf numFmtId="164" fontId="4" fillId="2" borderId="48" xfId="0" applyNumberFormat="1" applyFont="1" applyFill="1" applyBorder="1"/>
    <xf numFmtId="164" fontId="4" fillId="2" borderId="9" xfId="0" applyNumberFormat="1" applyFont="1" applyFill="1" applyBorder="1"/>
    <xf numFmtId="164" fontId="4" fillId="2" borderId="44" xfId="0" applyNumberFormat="1" applyFont="1" applyFill="1" applyBorder="1"/>
    <xf numFmtId="0" fontId="4" fillId="2" borderId="37" xfId="0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164" fontId="0" fillId="0" borderId="18" xfId="0" applyNumberFormat="1" applyBorder="1"/>
    <xf numFmtId="164" fontId="7" fillId="0" borderId="19" xfId="0" applyNumberFormat="1" applyFont="1" applyFill="1" applyBorder="1" applyAlignment="1">
      <alignment horizontal="center"/>
    </xf>
    <xf numFmtId="164" fontId="0" fillId="0" borderId="14" xfId="0" applyNumberFormat="1" applyBorder="1"/>
    <xf numFmtId="165" fontId="7" fillId="0" borderId="16" xfId="0" applyNumberFormat="1" applyFont="1" applyFill="1" applyBorder="1" applyAlignment="1">
      <alignment horizontal="center"/>
    </xf>
    <xf numFmtId="164" fontId="4" fillId="2" borderId="24" xfId="0" applyNumberFormat="1" applyFont="1" applyFill="1" applyBorder="1" applyAlignment="1">
      <alignment horizontal="center"/>
    </xf>
    <xf numFmtId="0" fontId="39" fillId="0" borderId="0" xfId="2" applyFont="1"/>
    <xf numFmtId="0" fontId="4" fillId="2" borderId="10" xfId="0" applyFont="1" applyFill="1" applyBorder="1"/>
    <xf numFmtId="164" fontId="0" fillId="0" borderId="14" xfId="0" applyNumberFormat="1" applyFill="1" applyBorder="1"/>
    <xf numFmtId="165" fontId="7" fillId="0" borderId="13" xfId="0" applyNumberFormat="1" applyFont="1" applyFill="1" applyBorder="1" applyAlignment="1">
      <alignment horizontal="center"/>
    </xf>
    <xf numFmtId="164" fontId="7" fillId="0" borderId="9" xfId="0" applyNumberFormat="1" applyFont="1" applyFill="1" applyBorder="1" applyAlignment="1">
      <alignment horizontal="center"/>
    </xf>
    <xf numFmtId="164" fontId="8" fillId="0" borderId="5" xfId="0" applyNumberFormat="1" applyFont="1" applyFill="1" applyBorder="1" applyAlignment="1">
      <alignment horizontal="center"/>
    </xf>
    <xf numFmtId="165" fontId="8" fillId="0" borderId="16" xfId="0" applyNumberFormat="1" applyFont="1" applyFill="1" applyBorder="1" applyAlignment="1">
      <alignment horizontal="center"/>
    </xf>
    <xf numFmtId="164" fontId="8" fillId="0" borderId="7" xfId="0" applyNumberFormat="1" applyFont="1" applyFill="1" applyBorder="1" applyAlignment="1">
      <alignment horizontal="center"/>
    </xf>
    <xf numFmtId="165" fontId="8" fillId="0" borderId="18" xfId="0" applyNumberFormat="1" applyFont="1" applyFill="1" applyBorder="1" applyAlignment="1">
      <alignment horizontal="center"/>
    </xf>
    <xf numFmtId="164" fontId="8" fillId="0" borderId="21" xfId="0" applyNumberFormat="1" applyFont="1" applyFill="1" applyBorder="1" applyAlignment="1">
      <alignment horizontal="center"/>
    </xf>
    <xf numFmtId="165" fontId="8" fillId="0" borderId="17" xfId="0" applyNumberFormat="1" applyFont="1" applyFill="1" applyBorder="1" applyAlignment="1">
      <alignment horizontal="center"/>
    </xf>
    <xf numFmtId="164" fontId="8" fillId="0" borderId="22" xfId="0" applyNumberFormat="1" applyFont="1" applyFill="1" applyBorder="1" applyAlignment="1">
      <alignment horizontal="center"/>
    </xf>
    <xf numFmtId="3" fontId="5" fillId="0" borderId="18" xfId="0" applyNumberFormat="1" applyFont="1" applyBorder="1"/>
    <xf numFmtId="164" fontId="0" fillId="0" borderId="18" xfId="0" applyNumberFormat="1" applyFill="1" applyBorder="1"/>
    <xf numFmtId="4" fontId="7" fillId="0" borderId="11" xfId="0" applyNumberFormat="1" applyFont="1" applyFill="1" applyBorder="1" applyAlignment="1">
      <alignment horizontal="center" vertical="center"/>
    </xf>
    <xf numFmtId="4" fontId="7" fillId="0" borderId="12" xfId="0" applyNumberFormat="1" applyFont="1" applyFill="1" applyBorder="1" applyAlignment="1">
      <alignment horizontal="center" vertical="center"/>
    </xf>
    <xf numFmtId="4" fontId="5" fillId="0" borderId="11" xfId="0" applyNumberFormat="1" applyFont="1" applyBorder="1"/>
    <xf numFmtId="4" fontId="4" fillId="2" borderId="45" xfId="0" applyNumberFormat="1" applyFont="1" applyFill="1" applyBorder="1"/>
    <xf numFmtId="4" fontId="4" fillId="2" borderId="46" xfId="0" applyNumberFormat="1" applyFont="1" applyFill="1" applyBorder="1"/>
    <xf numFmtId="4" fontId="5" fillId="0" borderId="18" xfId="0" applyNumberFormat="1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0" fillId="0" borderId="35" xfId="0" applyNumberFormat="1" applyBorder="1" applyAlignment="1">
      <alignment horizontal="center"/>
    </xf>
    <xf numFmtId="4" fontId="0" fillId="0" borderId="18" xfId="0" applyNumberForma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4" fontId="5" fillId="0" borderId="26" xfId="0" applyNumberFormat="1" applyFont="1" applyBorder="1" applyAlignment="1">
      <alignment horizontal="center"/>
    </xf>
    <xf numFmtId="4" fontId="5" fillId="0" borderId="13" xfId="0" applyNumberFormat="1" applyFont="1" applyBorder="1" applyAlignment="1">
      <alignment horizontal="center"/>
    </xf>
    <xf numFmtId="4" fontId="4" fillId="2" borderId="45" xfId="0" applyNumberFormat="1" applyFont="1" applyFill="1" applyBorder="1" applyAlignment="1">
      <alignment horizontal="center"/>
    </xf>
    <xf numFmtId="4" fontId="4" fillId="2" borderId="46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52" xfId="0" applyFont="1" applyFill="1" applyBorder="1" applyAlignment="1">
      <alignment horizontal="center"/>
    </xf>
    <xf numFmtId="165" fontId="38" fillId="2" borderId="44" xfId="0" applyNumberFormat="1" applyFont="1" applyFill="1" applyBorder="1" applyAlignment="1">
      <alignment horizontal="center"/>
    </xf>
    <xf numFmtId="4" fontId="5" fillId="0" borderId="12" xfId="0" applyNumberFormat="1" applyFont="1" applyBorder="1"/>
    <xf numFmtId="164" fontId="5" fillId="0" borderId="9" xfId="0" applyNumberFormat="1" applyFont="1" applyBorder="1"/>
    <xf numFmtId="164" fontId="0" fillId="0" borderId="5" xfId="0" applyNumberFormat="1" applyFont="1" applyBorder="1"/>
    <xf numFmtId="2" fontId="5" fillId="0" borderId="13" xfId="0" applyNumberFormat="1" applyFont="1" applyBorder="1"/>
    <xf numFmtId="2" fontId="0" fillId="0" borderId="16" xfId="0" applyNumberFormat="1" applyFont="1" applyBorder="1"/>
    <xf numFmtId="164" fontId="7" fillId="3" borderId="0" xfId="0" applyNumberFormat="1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right" vertical="center" indent="1"/>
    </xf>
    <xf numFmtId="0" fontId="0" fillId="4" borderId="0" xfId="0" applyFill="1"/>
    <xf numFmtId="0" fontId="11" fillId="4" borderId="0" xfId="1" applyFill="1"/>
    <xf numFmtId="164" fontId="4" fillId="2" borderId="19" xfId="0" applyNumberFormat="1" applyFont="1" applyFill="1" applyBorder="1" applyAlignment="1">
      <alignment horizontal="center"/>
    </xf>
    <xf numFmtId="3" fontId="4" fillId="2" borderId="55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7" xfId="0" applyBorder="1"/>
    <xf numFmtId="0" fontId="0" fillId="0" borderId="8" xfId="0" applyBorder="1"/>
    <xf numFmtId="3" fontId="4" fillId="2" borderId="30" xfId="0" applyNumberFormat="1" applyFont="1" applyFill="1" applyBorder="1"/>
    <xf numFmtId="3" fontId="0" fillId="0" borderId="23" xfId="0" applyNumberFormat="1" applyBorder="1"/>
    <xf numFmtId="164" fontId="8" fillId="0" borderId="14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0" fillId="0" borderId="7" xfId="0" applyNumberFormat="1" applyBorder="1"/>
    <xf numFmtId="0" fontId="4" fillId="2" borderId="55" xfId="0" applyFont="1" applyFill="1" applyBorder="1"/>
    <xf numFmtId="164" fontId="4" fillId="2" borderId="43" xfId="0" applyNumberFormat="1" applyFont="1" applyFill="1" applyBorder="1"/>
    <xf numFmtId="164" fontId="4" fillId="2" borderId="60" xfId="0" applyNumberFormat="1" applyFont="1" applyFill="1" applyBorder="1"/>
    <xf numFmtId="164" fontId="5" fillId="0" borderId="9" xfId="0" applyNumberFormat="1" applyFont="1" applyFill="1" applyBorder="1"/>
    <xf numFmtId="2" fontId="5" fillId="0" borderId="12" xfId="0" applyNumberFormat="1" applyFont="1" applyBorder="1"/>
    <xf numFmtId="164" fontId="4" fillId="2" borderId="5" xfId="0" applyNumberFormat="1" applyFont="1" applyFill="1" applyBorder="1" applyAlignment="1">
      <alignment horizontal="center"/>
    </xf>
    <xf numFmtId="0" fontId="0" fillId="4" borderId="0" xfId="0" applyFont="1" applyFill="1"/>
    <xf numFmtId="0" fontId="11" fillId="0" borderId="0" xfId="1"/>
    <xf numFmtId="164" fontId="8" fillId="0" borderId="9" xfId="0" applyNumberFormat="1" applyFont="1" applyFill="1" applyBorder="1" applyAlignment="1">
      <alignment horizontal="center"/>
    </xf>
    <xf numFmtId="165" fontId="4" fillId="2" borderId="13" xfId="0" applyNumberFormat="1" applyFont="1" applyFill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4" fillId="2" borderId="51" xfId="0" applyNumberFormat="1" applyFont="1" applyFill="1" applyBorder="1" applyAlignment="1">
      <alignment horizontal="center"/>
    </xf>
    <xf numFmtId="4" fontId="4" fillId="2" borderId="33" xfId="0" applyNumberFormat="1" applyFont="1" applyFill="1" applyBorder="1" applyAlignment="1">
      <alignment horizontal="center"/>
    </xf>
    <xf numFmtId="164" fontId="7" fillId="0" borderId="20" xfId="0" applyNumberFormat="1" applyFont="1" applyFill="1" applyBorder="1" applyAlignment="1">
      <alignment horizontal="center"/>
    </xf>
    <xf numFmtId="3" fontId="5" fillId="0" borderId="30" xfId="0" applyNumberFormat="1" applyFont="1" applyBorder="1"/>
    <xf numFmtId="3" fontId="0" fillId="0" borderId="6" xfId="0" applyNumberFormat="1" applyFont="1" applyBorder="1"/>
    <xf numFmtId="3" fontId="0" fillId="0" borderId="61" xfId="0" applyNumberFormat="1" applyFont="1" applyBorder="1"/>
    <xf numFmtId="2" fontId="5" fillId="0" borderId="30" xfId="0" applyNumberFormat="1" applyFont="1" applyBorder="1"/>
    <xf numFmtId="2" fontId="0" fillId="0" borderId="6" xfId="0" applyNumberFormat="1" applyFont="1" applyBorder="1"/>
    <xf numFmtId="4" fontId="0" fillId="0" borderId="15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14" xfId="0" applyNumberFormat="1" applyFont="1" applyFill="1" applyBorder="1"/>
    <xf numFmtId="3" fontId="0" fillId="0" borderId="15" xfId="0" applyNumberFormat="1" applyFont="1" applyFill="1" applyBorder="1"/>
    <xf numFmtId="3" fontId="0" fillId="0" borderId="16" xfId="0" applyNumberFormat="1" applyFont="1" applyFill="1" applyBorder="1"/>
    <xf numFmtId="0" fontId="0" fillId="0" borderId="0" xfId="0" applyFont="1" applyFill="1"/>
    <xf numFmtId="164" fontId="0" fillId="0" borderId="5" xfId="0" applyNumberFormat="1" applyFont="1" applyFill="1" applyBorder="1"/>
    <xf numFmtId="164" fontId="0" fillId="0" borderId="15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3" fontId="4" fillId="2" borderId="64" xfId="0" applyNumberFormat="1" applyFont="1" applyFill="1" applyBorder="1"/>
    <xf numFmtId="0" fontId="4" fillId="2" borderId="65" xfId="0" applyFont="1" applyFill="1" applyBorder="1" applyAlignment="1">
      <alignment horizontal="center" vertical="center"/>
    </xf>
    <xf numFmtId="3" fontId="0" fillId="0" borderId="6" xfId="0" applyNumberFormat="1" applyBorder="1"/>
    <xf numFmtId="3" fontId="4" fillId="2" borderId="6" xfId="0" applyNumberFormat="1" applyFont="1" applyFill="1" applyBorder="1"/>
    <xf numFmtId="3" fontId="4" fillId="2" borderId="42" xfId="0" applyNumberFormat="1" applyFont="1" applyFill="1" applyBorder="1"/>
    <xf numFmtId="0" fontId="4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4" fillId="2" borderId="57" xfId="0" applyNumberFormat="1" applyFont="1" applyFill="1" applyBorder="1"/>
    <xf numFmtId="164" fontId="4" fillId="2" borderId="64" xfId="0" applyNumberFormat="1" applyFont="1" applyFill="1" applyBorder="1"/>
    <xf numFmtId="4" fontId="4" fillId="2" borderId="64" xfId="0" applyNumberFormat="1" applyFont="1" applyFill="1" applyBorder="1" applyAlignment="1">
      <alignment horizontal="center"/>
    </xf>
    <xf numFmtId="164" fontId="4" fillId="2" borderId="57" xfId="0" applyNumberFormat="1" applyFont="1" applyFill="1" applyBorder="1"/>
    <xf numFmtId="164" fontId="4" fillId="2" borderId="6" xfId="0" applyNumberFormat="1" applyFont="1" applyFill="1" applyBorder="1"/>
    <xf numFmtId="164" fontId="0" fillId="0" borderId="27" xfId="0" applyNumberFormat="1" applyBorder="1"/>
    <xf numFmtId="164" fontId="0" fillId="0" borderId="35" xfId="0" applyNumberFormat="1" applyFill="1" applyBorder="1"/>
    <xf numFmtId="3" fontId="5" fillId="0" borderId="61" xfId="0" applyNumberFormat="1" applyFont="1" applyBorder="1"/>
    <xf numFmtId="3" fontId="5" fillId="0" borderId="22" xfId="0" applyNumberFormat="1" applyFont="1" applyBorder="1"/>
    <xf numFmtId="164" fontId="5" fillId="0" borderId="10" xfId="0" applyNumberFormat="1" applyFont="1" applyFill="1" applyBorder="1"/>
    <xf numFmtId="164" fontId="4" fillId="2" borderId="69" xfId="0" applyNumberFormat="1" applyFont="1" applyFill="1" applyBorder="1"/>
    <xf numFmtId="4" fontId="5" fillId="0" borderId="22" xfId="0" applyNumberFormat="1" applyFont="1" applyBorder="1" applyAlignment="1">
      <alignment horizontal="center"/>
    </xf>
    <xf numFmtId="4" fontId="5" fillId="0" borderId="61" xfId="0" applyNumberFormat="1" applyFon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5" fillId="0" borderId="30" xfId="0" applyNumberFormat="1" applyFont="1" applyBorder="1" applyAlignment="1">
      <alignment horizontal="center"/>
    </xf>
    <xf numFmtId="4" fontId="4" fillId="2" borderId="42" xfId="0" applyNumberFormat="1" applyFont="1" applyFill="1" applyBorder="1" applyAlignment="1">
      <alignment horizontal="center"/>
    </xf>
    <xf numFmtId="4" fontId="4" fillId="2" borderId="6" xfId="0" applyNumberFormat="1" applyFont="1" applyFill="1" applyBorder="1" applyAlignment="1">
      <alignment horizontal="center"/>
    </xf>
    <xf numFmtId="3" fontId="0" fillId="0" borderId="6" xfId="0" applyNumberFormat="1" applyFont="1" applyFill="1" applyBorder="1"/>
    <xf numFmtId="3" fontId="4" fillId="2" borderId="68" xfId="0" applyNumberFormat="1" applyFont="1" applyFill="1" applyBorder="1"/>
    <xf numFmtId="3" fontId="0" fillId="0" borderId="4" xfId="0" applyNumberFormat="1" applyFont="1" applyBorder="1"/>
    <xf numFmtId="3" fontId="4" fillId="2" borderId="69" xfId="0" applyNumberFormat="1" applyFont="1" applyFill="1" applyBorder="1"/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30" xfId="0" applyNumberFormat="1" applyFont="1" applyBorder="1" applyAlignment="1">
      <alignment horizontal="center"/>
    </xf>
    <xf numFmtId="164" fontId="0" fillId="0" borderId="1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6" xfId="0" applyNumberFormat="1" applyFont="1" applyBorder="1" applyAlignment="1">
      <alignment horizontal="center"/>
    </xf>
    <xf numFmtId="164" fontId="0" fillId="0" borderId="16" xfId="0" applyNumberFormat="1" applyFont="1" applyFill="1" applyBorder="1" applyAlignment="1">
      <alignment horizontal="center"/>
    </xf>
    <xf numFmtId="164" fontId="0" fillId="0" borderId="15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164" fontId="0" fillId="0" borderId="4" xfId="0" applyNumberFormat="1" applyFont="1" applyBorder="1" applyAlignment="1">
      <alignment horizontal="center"/>
    </xf>
    <xf numFmtId="164" fontId="0" fillId="0" borderId="18" xfId="0" applyNumberFormat="1" applyFont="1" applyBorder="1" applyAlignment="1">
      <alignment horizontal="center"/>
    </xf>
    <xf numFmtId="164" fontId="0" fillId="0" borderId="61" xfId="0" applyNumberFormat="1" applyFont="1" applyBorder="1" applyAlignment="1">
      <alignment horizontal="center"/>
    </xf>
    <xf numFmtId="164" fontId="0" fillId="0" borderId="22" xfId="0" applyNumberFormat="1" applyFont="1" applyBorder="1" applyAlignment="1" applyProtection="1">
      <alignment horizontal="center"/>
      <protection locked="0"/>
    </xf>
    <xf numFmtId="4" fontId="5" fillId="0" borderId="12" xfId="0" applyNumberFormat="1" applyFont="1" applyBorder="1" applyAlignment="1">
      <alignment horizontal="center"/>
    </xf>
    <xf numFmtId="4" fontId="4" fillId="2" borderId="69" xfId="0" applyNumberFormat="1" applyFont="1" applyFill="1" applyBorder="1" applyAlignment="1">
      <alignment horizontal="center"/>
    </xf>
    <xf numFmtId="4" fontId="4" fillId="2" borderId="68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5" fillId="0" borderId="5" xfId="0" applyFont="1" applyBorder="1"/>
    <xf numFmtId="164" fontId="0" fillId="0" borderId="70" xfId="0" applyNumberFormat="1" applyFont="1" applyBorder="1" applyAlignment="1">
      <alignment horizontal="center"/>
    </xf>
    <xf numFmtId="3" fontId="4" fillId="2" borderId="49" xfId="0" applyNumberFormat="1" applyFont="1" applyFill="1" applyBorder="1" applyAlignment="1">
      <alignment horizontal="center" vertical="center"/>
    </xf>
    <xf numFmtId="164" fontId="0" fillId="0" borderId="22" xfId="0" applyNumberFormat="1" applyFont="1" applyBorder="1" applyAlignment="1">
      <alignment horizontal="center"/>
    </xf>
    <xf numFmtId="164" fontId="0" fillId="0" borderId="23" xfId="0" applyNumberFormat="1" applyFont="1" applyBorder="1" applyAlignment="1">
      <alignment horizontal="center"/>
    </xf>
    <xf numFmtId="164" fontId="4" fillId="2" borderId="50" xfId="0" applyNumberFormat="1" applyFont="1" applyFill="1" applyBorder="1" applyAlignment="1">
      <alignment horizontal="center" vertical="center" wrapText="1"/>
    </xf>
    <xf numFmtId="164" fontId="4" fillId="2" borderId="31" xfId="0" applyNumberFormat="1" applyFont="1" applyFill="1" applyBorder="1" applyAlignment="1">
      <alignment horizontal="center" vertical="center"/>
    </xf>
    <xf numFmtId="164" fontId="4" fillId="2" borderId="32" xfId="0" applyNumberFormat="1" applyFont="1" applyFill="1" applyBorder="1" applyAlignment="1">
      <alignment horizontal="center" vertical="center" wrapText="1"/>
    </xf>
    <xf numFmtId="3" fontId="4" fillId="2" borderId="53" xfId="0" applyNumberFormat="1" applyFont="1" applyFill="1" applyBorder="1" applyAlignment="1">
      <alignment horizontal="center" vertical="center"/>
    </xf>
    <xf numFmtId="3" fontId="0" fillId="0" borderId="70" xfId="0" applyNumberFormat="1" applyFont="1" applyBorder="1"/>
    <xf numFmtId="3" fontId="0" fillId="0" borderId="71" xfId="0" applyNumberFormat="1" applyFont="1" applyBorder="1"/>
    <xf numFmtId="3" fontId="0" fillId="0" borderId="5" xfId="0" applyNumberFormat="1" applyFont="1" applyBorder="1"/>
    <xf numFmtId="3" fontId="0" fillId="0" borderId="7" xfId="0" applyNumberFormat="1" applyFont="1" applyBorder="1"/>
    <xf numFmtId="3" fontId="4" fillId="2" borderId="72" xfId="0" applyNumberFormat="1" applyFont="1" applyFill="1" applyBorder="1" applyAlignment="1">
      <alignment horizontal="center" vertical="center"/>
    </xf>
    <xf numFmtId="3" fontId="4" fillId="2" borderId="31" xfId="0" applyNumberFormat="1" applyFont="1" applyFill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/>
    </xf>
    <xf numFmtId="164" fontId="0" fillId="0" borderId="73" xfId="0" applyNumberFormat="1" applyFont="1" applyBorder="1" applyAlignment="1">
      <alignment horizontal="center"/>
    </xf>
    <xf numFmtId="0" fontId="0" fillId="0" borderId="6" xfId="0" applyFont="1" applyBorder="1"/>
    <xf numFmtId="3" fontId="4" fillId="2" borderId="4" xfId="0" applyNumberFormat="1" applyFont="1" applyFill="1" applyBorder="1" applyAlignment="1">
      <alignment horizontal="center" vertical="center"/>
    </xf>
    <xf numFmtId="164" fontId="4" fillId="2" borderId="66" xfId="0" applyNumberFormat="1" applyFont="1" applyFill="1" applyBorder="1" applyAlignment="1">
      <alignment horizontal="center" vertical="center"/>
    </xf>
    <xf numFmtId="164" fontId="4" fillId="2" borderId="41" xfId="0" applyNumberFormat="1" applyFont="1" applyFill="1" applyBorder="1" applyAlignment="1">
      <alignment horizontal="center" vertical="center"/>
    </xf>
    <xf numFmtId="2" fontId="0" fillId="0" borderId="16" xfId="0" applyNumberFormat="1" applyFont="1" applyFill="1" applyBorder="1"/>
    <xf numFmtId="2" fontId="0" fillId="0" borderId="15" xfId="0" applyNumberFormat="1" applyFont="1" applyFill="1" applyBorder="1"/>
    <xf numFmtId="2" fontId="0" fillId="0" borderId="6" xfId="0" applyNumberFormat="1" applyFont="1" applyFill="1" applyBorder="1"/>
    <xf numFmtId="2" fontId="0" fillId="0" borderId="4" xfId="0" applyNumberFormat="1" applyFont="1" applyBorder="1"/>
    <xf numFmtId="2" fontId="4" fillId="2" borderId="72" xfId="0" applyNumberFormat="1" applyFont="1" applyFill="1" applyBorder="1" applyAlignment="1">
      <alignment horizontal="center" vertical="center"/>
    </xf>
    <xf numFmtId="2" fontId="4" fillId="2" borderId="31" xfId="0" applyNumberFormat="1" applyFont="1" applyFill="1" applyBorder="1" applyAlignment="1">
      <alignment horizontal="center" vertical="center"/>
    </xf>
    <xf numFmtId="2" fontId="4" fillId="2" borderId="53" xfId="0" applyNumberFormat="1" applyFont="1" applyFill="1" applyBorder="1" applyAlignment="1">
      <alignment horizontal="center" vertical="center"/>
    </xf>
    <xf numFmtId="2" fontId="4" fillId="2" borderId="49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0" fillId="0" borderId="5" xfId="0" applyNumberFormat="1" applyFont="1" applyBorder="1"/>
    <xf numFmtId="2" fontId="0" fillId="0" borderId="70" xfId="0" applyNumberFormat="1" applyFont="1" applyBorder="1"/>
    <xf numFmtId="2" fontId="0" fillId="0" borderId="7" xfId="0" applyNumberFormat="1" applyFont="1" applyBorder="1"/>
    <xf numFmtId="2" fontId="0" fillId="0" borderId="71" xfId="0" applyNumberFormat="1" applyFont="1" applyBorder="1"/>
    <xf numFmtId="2" fontId="0" fillId="0" borderId="61" xfId="0" applyNumberFormat="1" applyFont="1" applyBorder="1"/>
    <xf numFmtId="3" fontId="0" fillId="0" borderId="61" xfId="0" applyNumberFormat="1" applyBorder="1"/>
    <xf numFmtId="164" fontId="5" fillId="0" borderId="30" xfId="0" applyNumberFormat="1" applyFont="1" applyFill="1" applyBorder="1"/>
    <xf numFmtId="164" fontId="0" fillId="0" borderId="22" xfId="0" applyNumberFormat="1" applyBorder="1"/>
    <xf numFmtId="164" fontId="0" fillId="0" borderId="61" xfId="0" applyNumberFormat="1" applyBorder="1"/>
    <xf numFmtId="164" fontId="4" fillId="2" borderId="47" xfId="0" applyNumberFormat="1" applyFont="1" applyFill="1" applyBorder="1"/>
    <xf numFmtId="164" fontId="4" fillId="2" borderId="11" xfId="0" applyNumberFormat="1" applyFont="1" applyFill="1" applyBorder="1" applyAlignment="1">
      <alignment horizontal="center"/>
    </xf>
    <xf numFmtId="165" fontId="4" fillId="2" borderId="30" xfId="0" applyNumberFormat="1" applyFont="1" applyFill="1" applyBorder="1" applyAlignment="1">
      <alignment horizontal="center"/>
    </xf>
    <xf numFmtId="164" fontId="4" fillId="2" borderId="74" xfId="0" applyNumberFormat="1" applyFont="1" applyFill="1" applyBorder="1" applyAlignment="1">
      <alignment horizontal="center"/>
    </xf>
    <xf numFmtId="2" fontId="5" fillId="0" borderId="22" xfId="0" applyNumberFormat="1" applyFont="1" applyBorder="1"/>
    <xf numFmtId="2" fontId="5" fillId="0" borderId="61" xfId="0" applyNumberFormat="1" applyFont="1" applyBorder="1"/>
    <xf numFmtId="2" fontId="4" fillId="2" borderId="6" xfId="0" applyNumberFormat="1" applyFont="1" applyFill="1" applyBorder="1"/>
    <xf numFmtId="164" fontId="8" fillId="0" borderId="24" xfId="0" applyNumberFormat="1" applyFont="1" applyFill="1" applyBorder="1" applyAlignment="1">
      <alignment horizontal="center"/>
    </xf>
    <xf numFmtId="3" fontId="4" fillId="2" borderId="74" xfId="0" applyNumberFormat="1" applyFont="1" applyFill="1" applyBorder="1"/>
    <xf numFmtId="164" fontId="4" fillId="2" borderId="14" xfId="0" applyNumberFormat="1" applyFont="1" applyFill="1" applyBorder="1"/>
    <xf numFmtId="4" fontId="5" fillId="0" borderId="30" xfId="0" applyNumberFormat="1" applyFont="1" applyBorder="1"/>
    <xf numFmtId="4" fontId="0" fillId="0" borderId="14" xfId="0" applyNumberFormat="1" applyBorder="1"/>
    <xf numFmtId="4" fontId="0" fillId="0" borderId="15" xfId="0" applyNumberFormat="1" applyBorder="1"/>
    <xf numFmtId="4" fontId="0" fillId="0" borderId="22" xfId="0" applyNumberFormat="1" applyBorder="1"/>
    <xf numFmtId="4" fontId="0" fillId="0" borderId="23" xfId="0" applyNumberFormat="1" applyBorder="1"/>
    <xf numFmtId="0" fontId="41" fillId="0" borderId="0" xfId="0" applyFont="1"/>
    <xf numFmtId="3" fontId="0" fillId="0" borderId="70" xfId="0" applyNumberFormat="1" applyBorder="1"/>
    <xf numFmtId="3" fontId="4" fillId="2" borderId="75" xfId="0" applyNumberFormat="1" applyFont="1" applyFill="1" applyBorder="1"/>
    <xf numFmtId="3" fontId="0" fillId="0" borderId="17" xfId="0" applyNumberFormat="1" applyBorder="1"/>
    <xf numFmtId="4" fontId="4" fillId="2" borderId="34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Border="1" applyAlignment="1" applyProtection="1">
      <alignment horizontal="center"/>
      <protection locked="0"/>
    </xf>
    <xf numFmtId="4" fontId="0" fillId="0" borderId="16" xfId="0" applyNumberFormat="1" applyBorder="1" applyAlignment="1" applyProtection="1">
      <alignment horizontal="center"/>
      <protection locked="0"/>
    </xf>
    <xf numFmtId="4" fontId="4" fillId="2" borderId="57" xfId="0" applyNumberFormat="1" applyFont="1" applyFill="1" applyBorder="1" applyAlignment="1" applyProtection="1">
      <alignment horizontal="center"/>
      <protection locked="0"/>
    </xf>
    <xf numFmtId="4" fontId="4" fillId="2" borderId="6" xfId="0" applyNumberFormat="1" applyFont="1" applyFill="1" applyBorder="1" applyAlignment="1" applyProtection="1">
      <alignment horizontal="center"/>
      <protection locked="0"/>
    </xf>
    <xf numFmtId="2" fontId="0" fillId="0" borderId="1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4" fillId="2" borderId="64" xfId="0" applyNumberFormat="1" applyFont="1" applyFill="1" applyBorder="1" applyAlignment="1">
      <alignment horizontal="center"/>
    </xf>
    <xf numFmtId="4" fontId="4" fillId="2" borderId="57" xfId="0" applyNumberFormat="1" applyFont="1" applyFill="1" applyBorder="1" applyAlignment="1">
      <alignment horizontal="center"/>
    </xf>
    <xf numFmtId="164" fontId="7" fillId="0" borderId="26" xfId="0" applyNumberFormat="1" applyFont="1" applyFill="1" applyBorder="1" applyAlignment="1">
      <alignment horizontal="center"/>
    </xf>
    <xf numFmtId="164" fontId="5" fillId="0" borderId="26" xfId="0" applyNumberFormat="1" applyFont="1" applyFill="1" applyBorder="1"/>
    <xf numFmtId="3" fontId="0" fillId="0" borderId="27" xfId="0" applyNumberFormat="1" applyFont="1" applyBorder="1"/>
    <xf numFmtId="3" fontId="0" fillId="0" borderId="27" xfId="0" applyNumberFormat="1" applyFont="1" applyFill="1" applyBorder="1"/>
    <xf numFmtId="165" fontId="0" fillId="0" borderId="0" xfId="0" applyNumberFormat="1"/>
    <xf numFmtId="0" fontId="0" fillId="0" borderId="5" xfId="0" applyFill="1" applyBorder="1"/>
    <xf numFmtId="0" fontId="0" fillId="0" borderId="0" xfId="0" applyFill="1" applyBorder="1"/>
    <xf numFmtId="3" fontId="0" fillId="0" borderId="14" xfId="0" applyNumberFormat="1" applyFill="1" applyBorder="1"/>
    <xf numFmtId="3" fontId="0" fillId="0" borderId="27" xfId="0" applyNumberFormat="1" applyFill="1" applyBorder="1"/>
    <xf numFmtId="3" fontId="0" fillId="0" borderId="16" xfId="0" applyNumberFormat="1" applyFill="1" applyBorder="1"/>
    <xf numFmtId="3" fontId="0" fillId="0" borderId="6" xfId="0" applyNumberFormat="1" applyFill="1" applyBorder="1"/>
    <xf numFmtId="164" fontId="0" fillId="0" borderId="15" xfId="0" applyNumberFormat="1" applyFill="1" applyBorder="1"/>
    <xf numFmtId="0" fontId="0" fillId="0" borderId="0" xfId="0" applyFill="1"/>
    <xf numFmtId="4" fontId="0" fillId="0" borderId="14" xfId="0" applyNumberFormat="1" applyFill="1" applyBorder="1" applyAlignment="1">
      <alignment horizontal="center"/>
    </xf>
    <xf numFmtId="4" fontId="0" fillId="0" borderId="27" xfId="0" applyNumberFormat="1" applyFill="1" applyBorder="1" applyAlignment="1">
      <alignment horizontal="center"/>
    </xf>
    <xf numFmtId="4" fontId="0" fillId="0" borderId="16" xfId="0" applyNumberFormat="1" applyFill="1" applyBorder="1" applyAlignment="1">
      <alignment horizontal="center"/>
    </xf>
    <xf numFmtId="4" fontId="0" fillId="0" borderId="6" xfId="0" applyNumberFormat="1" applyFill="1" applyBorder="1" applyAlignment="1">
      <alignment horizontal="center"/>
    </xf>
    <xf numFmtId="0" fontId="5" fillId="0" borderId="9" xfId="0" applyFont="1" applyFill="1" applyBorder="1"/>
    <xf numFmtId="0" fontId="5" fillId="0" borderId="10" xfId="0" applyFont="1" applyFill="1" applyBorder="1"/>
    <xf numFmtId="3" fontId="5" fillId="0" borderId="11" xfId="0" applyNumberFormat="1" applyFont="1" applyFill="1" applyBorder="1"/>
    <xf numFmtId="3" fontId="5" fillId="0" borderId="12" xfId="0" applyNumberFormat="1" applyFont="1" applyFill="1" applyBorder="1"/>
    <xf numFmtId="3" fontId="5" fillId="0" borderId="26" xfId="0" applyNumberFormat="1" applyFont="1" applyFill="1" applyBorder="1"/>
    <xf numFmtId="3" fontId="5" fillId="0" borderId="13" xfId="0" applyNumberFormat="1" applyFont="1" applyFill="1" applyBorder="1"/>
    <xf numFmtId="3" fontId="5" fillId="0" borderId="30" xfId="0" applyNumberFormat="1" applyFont="1" applyFill="1" applyBorder="1"/>
    <xf numFmtId="164" fontId="5" fillId="0" borderId="13" xfId="0" applyNumberFormat="1" applyFont="1" applyFill="1" applyBorder="1" applyAlignment="1">
      <alignment horizontal="center"/>
    </xf>
    <xf numFmtId="164" fontId="5" fillId="0" borderId="12" xfId="0" applyNumberFormat="1" applyFont="1" applyFill="1" applyBorder="1" applyAlignment="1">
      <alignment horizontal="center"/>
    </xf>
    <xf numFmtId="164" fontId="5" fillId="0" borderId="30" xfId="0" applyNumberFormat="1" applyFont="1" applyFill="1" applyBorder="1" applyAlignment="1">
      <alignment horizontal="center"/>
    </xf>
    <xf numFmtId="3" fontId="5" fillId="0" borderId="0" xfId="0" applyNumberFormat="1" applyFont="1" applyFill="1" applyBorder="1"/>
    <xf numFmtId="0" fontId="0" fillId="0" borderId="5" xfId="0" applyFont="1" applyFill="1" applyBorder="1"/>
    <xf numFmtId="3" fontId="0" fillId="0" borderId="0" xfId="0" applyNumberFormat="1" applyFont="1" applyFill="1" applyBorder="1"/>
    <xf numFmtId="0" fontId="5" fillId="0" borderId="5" xfId="0" applyFont="1" applyFill="1" applyBorder="1"/>
    <xf numFmtId="0" fontId="5" fillId="0" borderId="0" xfId="0" applyFont="1" applyFill="1"/>
    <xf numFmtId="2" fontId="5" fillId="0" borderId="11" xfId="0" applyNumberFormat="1" applyFont="1" applyFill="1" applyBorder="1"/>
    <xf numFmtId="2" fontId="5" fillId="0" borderId="12" xfId="0" applyNumberFormat="1" applyFont="1" applyFill="1" applyBorder="1"/>
    <xf numFmtId="2" fontId="5" fillId="0" borderId="13" xfId="0" applyNumberFormat="1" applyFont="1" applyFill="1" applyBorder="1"/>
    <xf numFmtId="2" fontId="5" fillId="0" borderId="30" xfId="0" applyNumberFormat="1" applyFont="1" applyFill="1" applyBorder="1"/>
    <xf numFmtId="2" fontId="0" fillId="0" borderId="14" xfId="0" applyNumberFormat="1" applyFont="1" applyFill="1" applyBorder="1"/>
    <xf numFmtId="0" fontId="42" fillId="0" borderId="0" xfId="8"/>
    <xf numFmtId="0" fontId="39" fillId="0" borderId="0" xfId="9" applyFont="1"/>
    <xf numFmtId="164" fontId="4" fillId="2" borderId="24" xfId="8" applyNumberFormat="1" applyFont="1" applyFill="1" applyBorder="1" applyAlignment="1">
      <alignment horizontal="center"/>
    </xf>
    <xf numFmtId="4" fontId="4" fillId="2" borderId="61" xfId="8" applyNumberFormat="1" applyFont="1" applyFill="1" applyBorder="1" applyAlignment="1">
      <alignment horizontal="center"/>
    </xf>
    <xf numFmtId="4" fontId="4" fillId="2" borderId="51" xfId="8" applyNumberFormat="1" applyFont="1" applyFill="1" applyBorder="1" applyAlignment="1">
      <alignment horizontal="center"/>
    </xf>
    <xf numFmtId="4" fontId="4" fillId="2" borderId="64" xfId="8" applyNumberFormat="1" applyFont="1" applyFill="1" applyBorder="1" applyAlignment="1">
      <alignment horizontal="center"/>
    </xf>
    <xf numFmtId="4" fontId="4" fillId="2" borderId="33" xfId="8" applyNumberFormat="1" applyFont="1" applyFill="1" applyBorder="1" applyAlignment="1">
      <alignment horizontal="center"/>
    </xf>
    <xf numFmtId="0" fontId="4" fillId="2" borderId="9" xfId="8" applyFont="1" applyFill="1" applyBorder="1"/>
    <xf numFmtId="164" fontId="7" fillId="0" borderId="19" xfId="8" applyNumberFormat="1" applyFont="1" applyBorder="1" applyAlignment="1">
      <alignment horizontal="center"/>
    </xf>
    <xf numFmtId="4" fontId="42" fillId="0" borderId="6" xfId="8" applyNumberFormat="1" applyBorder="1" applyAlignment="1">
      <alignment horizontal="center"/>
    </xf>
    <xf numFmtId="4" fontId="42" fillId="0" borderId="14" xfId="8" applyNumberFormat="1" applyBorder="1" applyAlignment="1">
      <alignment horizontal="center"/>
    </xf>
    <xf numFmtId="4" fontId="42" fillId="0" borderId="18" xfId="8" applyNumberFormat="1" applyBorder="1" applyAlignment="1">
      <alignment horizontal="center"/>
    </xf>
    <xf numFmtId="4" fontId="42" fillId="0" borderId="15" xfId="8" applyNumberFormat="1" applyBorder="1" applyAlignment="1">
      <alignment horizontal="center"/>
    </xf>
    <xf numFmtId="4" fontId="42" fillId="0" borderId="5" xfId="8" applyNumberFormat="1" applyBorder="1" applyAlignment="1">
      <alignment horizontal="center"/>
    </xf>
    <xf numFmtId="0" fontId="42" fillId="0" borderId="5" xfId="8" applyBorder="1"/>
    <xf numFmtId="164" fontId="7" fillId="0" borderId="24" xfId="8" applyNumberFormat="1" applyFont="1" applyBorder="1" applyAlignment="1">
      <alignment horizontal="center"/>
    </xf>
    <xf numFmtId="4" fontId="42" fillId="0" borderId="16" xfId="8" applyNumberFormat="1" applyBorder="1" applyAlignment="1">
      <alignment horizontal="center"/>
    </xf>
    <xf numFmtId="0" fontId="4" fillId="2" borderId="65" xfId="8" applyFont="1" applyFill="1" applyBorder="1" applyAlignment="1">
      <alignment horizontal="center" vertical="center"/>
    </xf>
    <xf numFmtId="0" fontId="4" fillId="2" borderId="62" xfId="8" applyFont="1" applyFill="1" applyBorder="1" applyAlignment="1">
      <alignment horizontal="center" vertical="center"/>
    </xf>
    <xf numFmtId="0" fontId="5" fillId="0" borderId="0" xfId="8" applyFont="1"/>
    <xf numFmtId="164" fontId="42" fillId="0" borderId="0" xfId="8" applyNumberFormat="1"/>
    <xf numFmtId="3" fontId="42" fillId="0" borderId="0" xfId="8" applyNumberFormat="1"/>
    <xf numFmtId="165" fontId="4" fillId="2" borderId="54" xfId="8" applyNumberFormat="1" applyFont="1" applyFill="1" applyBorder="1" applyAlignment="1">
      <alignment horizontal="center"/>
    </xf>
    <xf numFmtId="164" fontId="4" fillId="2" borderId="2" xfId="8" applyNumberFormat="1" applyFont="1" applyFill="1" applyBorder="1" applyAlignment="1">
      <alignment horizontal="center"/>
    </xf>
    <xf numFmtId="164" fontId="4" fillId="2" borderId="6" xfId="8" applyNumberFormat="1" applyFont="1" applyFill="1" applyBorder="1"/>
    <xf numFmtId="164" fontId="4" fillId="2" borderId="57" xfId="8" applyNumberFormat="1" applyFont="1" applyFill="1" applyBorder="1"/>
    <xf numFmtId="164" fontId="4" fillId="2" borderId="64" xfId="8" applyNumberFormat="1" applyFont="1" applyFill="1" applyBorder="1"/>
    <xf numFmtId="164" fontId="4" fillId="2" borderId="46" xfId="8" applyNumberFormat="1" applyFont="1" applyFill="1" applyBorder="1"/>
    <xf numFmtId="164" fontId="4" fillId="2" borderId="9" xfId="8" applyNumberFormat="1" applyFont="1" applyFill="1" applyBorder="1"/>
    <xf numFmtId="3" fontId="4" fillId="2" borderId="6" xfId="8" applyNumberFormat="1" applyFont="1" applyFill="1" applyBorder="1"/>
    <xf numFmtId="3" fontId="4" fillId="2" borderId="42" xfId="8" applyNumberFormat="1" applyFont="1" applyFill="1" applyBorder="1"/>
    <xf numFmtId="3" fontId="4" fillId="2" borderId="46" xfId="8" applyNumberFormat="1" applyFont="1" applyFill="1" applyBorder="1"/>
    <xf numFmtId="3" fontId="4" fillId="2" borderId="45" xfId="8" applyNumberFormat="1" applyFont="1" applyFill="1" applyBorder="1"/>
    <xf numFmtId="165" fontId="7" fillId="0" borderId="16" xfId="8" applyNumberFormat="1" applyFont="1" applyBorder="1" applyAlignment="1">
      <alignment horizontal="center"/>
    </xf>
    <xf numFmtId="164" fontId="7" fillId="0" borderId="5" xfId="8" applyNumberFormat="1" applyFont="1" applyBorder="1" applyAlignment="1">
      <alignment horizontal="center"/>
    </xf>
    <xf numFmtId="164" fontId="42" fillId="0" borderId="16" xfId="8" applyNumberFormat="1" applyBorder="1"/>
    <xf numFmtId="164" fontId="42" fillId="0" borderId="6" xfId="8" applyNumberFormat="1" applyBorder="1"/>
    <xf numFmtId="164" fontId="42" fillId="0" borderId="23" xfId="8" applyNumberFormat="1" applyBorder="1"/>
    <xf numFmtId="164" fontId="42" fillId="0" borderId="5" xfId="8" applyNumberFormat="1" applyBorder="1"/>
    <xf numFmtId="3" fontId="42" fillId="0" borderId="16" xfId="8" applyNumberFormat="1" applyBorder="1"/>
    <xf numFmtId="3" fontId="42" fillId="0" borderId="18" xfId="8" applyNumberFormat="1" applyBorder="1"/>
    <xf numFmtId="3" fontId="42" fillId="0" borderId="15" xfId="8" applyNumberFormat="1" applyBorder="1"/>
    <xf numFmtId="3" fontId="42" fillId="0" borderId="5" xfId="8" applyNumberFormat="1" applyBorder="1"/>
    <xf numFmtId="165" fontId="7" fillId="0" borderId="17" xfId="8" applyNumberFormat="1" applyFont="1" applyBorder="1" applyAlignment="1">
      <alignment horizontal="center"/>
    </xf>
    <xf numFmtId="164" fontId="7" fillId="0" borderId="2" xfId="8" applyNumberFormat="1" applyFont="1" applyBorder="1" applyAlignment="1">
      <alignment horizontal="center"/>
    </xf>
    <xf numFmtId="164" fontId="42" fillId="0" borderId="25" xfId="8" applyNumberFormat="1" applyBorder="1"/>
    <xf numFmtId="0" fontId="4" fillId="2" borderId="29" xfId="8" applyFont="1" applyFill="1" applyBorder="1" applyAlignment="1">
      <alignment horizontal="center" vertical="center"/>
    </xf>
    <xf numFmtId="0" fontId="4" fillId="2" borderId="37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4" fillId="0" borderId="0" xfId="8" applyFont="1" applyAlignment="1">
      <alignment horizontal="center" vertical="center"/>
    </xf>
    <xf numFmtId="0" fontId="4" fillId="0" borderId="39" xfId="8" applyFont="1" applyBorder="1" applyAlignment="1">
      <alignment horizontal="center" vertical="center"/>
    </xf>
    <xf numFmtId="0" fontId="21" fillId="0" borderId="0" xfId="2" quotePrefix="1" applyFont="1" applyBorder="1" applyAlignment="1">
      <alignment horizontal="center" vertical="center"/>
    </xf>
    <xf numFmtId="0" fontId="21" fillId="0" borderId="76" xfId="2" quotePrefix="1" applyFont="1" applyBorder="1" applyAlignment="1">
      <alignment horizontal="center" vertical="center"/>
    </xf>
    <xf numFmtId="0" fontId="30" fillId="0" borderId="76" xfId="2" applyFont="1" applyBorder="1"/>
    <xf numFmtId="0" fontId="15" fillId="0" borderId="76" xfId="2" applyFont="1" applyBorder="1"/>
    <xf numFmtId="0" fontId="15" fillId="0" borderId="76" xfId="2" applyFont="1" applyBorder="1" applyAlignment="1">
      <alignment horizontal="center" vertical="center"/>
    </xf>
    <xf numFmtId="3" fontId="42" fillId="0" borderId="23" xfId="8" applyNumberFormat="1" applyBorder="1"/>
    <xf numFmtId="165" fontId="4" fillId="2" borderId="4" xfId="0" applyNumberFormat="1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5" fillId="0" borderId="0" xfId="0" applyNumberFormat="1" applyFont="1"/>
    <xf numFmtId="164" fontId="5" fillId="0" borderId="0" xfId="0" applyNumberFormat="1" applyFont="1"/>
    <xf numFmtId="164" fontId="7" fillId="0" borderId="0" xfId="0" applyNumberFormat="1" applyFont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3" fontId="0" fillId="0" borderId="21" xfId="0" applyNumberFormat="1" applyBorder="1"/>
    <xf numFmtId="3" fontId="0" fillId="0" borderId="25" xfId="0" applyNumberFormat="1" applyBorder="1"/>
    <xf numFmtId="3" fontId="0" fillId="0" borderId="4" xfId="0" applyNumberFormat="1" applyBorder="1"/>
    <xf numFmtId="164" fontId="7" fillId="0" borderId="1" xfId="0" applyNumberFormat="1" applyFont="1" applyBorder="1" applyAlignment="1">
      <alignment horizontal="center"/>
    </xf>
    <xf numFmtId="164" fontId="8" fillId="0" borderId="24" xfId="0" applyNumberFormat="1" applyFont="1" applyBorder="1" applyAlignment="1">
      <alignment horizontal="center"/>
    </xf>
    <xf numFmtId="164" fontId="8" fillId="0" borderId="20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/>
    </xf>
    <xf numFmtId="164" fontId="7" fillId="0" borderId="20" xfId="0" applyNumberFormat="1" applyFont="1" applyBorder="1" applyAlignment="1">
      <alignment horizontal="center"/>
    </xf>
    <xf numFmtId="4" fontId="0" fillId="0" borderId="21" xfId="0" applyNumberFormat="1" applyBorder="1"/>
    <xf numFmtId="4" fontId="0" fillId="0" borderId="25" xfId="0" applyNumberFormat="1" applyBorder="1"/>
    <xf numFmtId="4" fontId="0" fillId="0" borderId="17" xfId="0" applyNumberForma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23" xfId="0" applyNumberFormat="1" applyBorder="1" applyAlignment="1">
      <alignment horizontal="center"/>
    </xf>
    <xf numFmtId="4" fontId="0" fillId="0" borderId="61" xfId="0" applyNumberFormat="1" applyBorder="1" applyAlignment="1">
      <alignment horizontal="center"/>
    </xf>
    <xf numFmtId="0" fontId="39" fillId="0" borderId="0" xfId="10" applyFont="1"/>
    <xf numFmtId="164" fontId="5" fillId="0" borderId="1" xfId="0" applyNumberFormat="1" applyFont="1" applyBorder="1"/>
    <xf numFmtId="164" fontId="0" fillId="0" borderId="19" xfId="0" applyNumberFormat="1" applyBorder="1"/>
    <xf numFmtId="164" fontId="4" fillId="2" borderId="1" xfId="0" applyNumberFormat="1" applyFont="1" applyFill="1" applyBorder="1"/>
    <xf numFmtId="164" fontId="0" fillId="0" borderId="20" xfId="0" applyNumberFormat="1" applyBorder="1"/>
    <xf numFmtId="0" fontId="9" fillId="4" borderId="0" xfId="0" applyFont="1" applyFill="1" applyAlignment="1">
      <alignment horizontal="center" vertical="center"/>
    </xf>
    <xf numFmtId="17" fontId="10" fillId="4" borderId="0" xfId="0" applyNumberFormat="1" applyFont="1" applyFill="1" applyAlignment="1">
      <alignment horizontal="center"/>
    </xf>
    <xf numFmtId="0" fontId="23" fillId="3" borderId="0" xfId="2" applyFont="1" applyFill="1" applyBorder="1" applyAlignment="1">
      <alignment horizontal="center" vertical="center" wrapText="1"/>
    </xf>
    <xf numFmtId="0" fontId="32" fillId="3" borderId="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/>
    </xf>
    <xf numFmtId="0" fontId="21" fillId="0" borderId="0" xfId="2" quotePrefix="1" applyFont="1" applyBorder="1" applyAlignment="1">
      <alignment horizontal="center" vertical="center"/>
    </xf>
    <xf numFmtId="164" fontId="40" fillId="3" borderId="0" xfId="0" applyNumberFormat="1" applyFont="1" applyFill="1" applyBorder="1" applyAlignment="1">
      <alignment horizontal="center" vertical="center"/>
    </xf>
    <xf numFmtId="0" fontId="13" fillId="2" borderId="0" xfId="2" applyFont="1" applyFill="1" applyBorder="1" applyAlignment="1">
      <alignment horizontal="left" vertical="center"/>
    </xf>
    <xf numFmtId="0" fontId="16" fillId="2" borderId="0" xfId="2" applyFont="1" applyFill="1" applyBorder="1" applyAlignment="1">
      <alignment horizontal="left" vertical="center"/>
    </xf>
    <xf numFmtId="0" fontId="17" fillId="2" borderId="0" xfId="2" applyFont="1" applyFill="1" applyBorder="1" applyAlignment="1">
      <alignment horizontal="left" vertical="center" wrapText="1" indent="2"/>
    </xf>
    <xf numFmtId="0" fontId="16" fillId="2" borderId="0" xfId="2" applyFont="1" applyFill="1" applyBorder="1" applyAlignment="1">
      <alignment horizontal="left" vertical="center" wrapText="1" indent="2"/>
    </xf>
    <xf numFmtId="0" fontId="20" fillId="0" borderId="0" xfId="2" quotePrefix="1" applyFont="1" applyFill="1" applyBorder="1" applyAlignment="1">
      <alignment horizontal="left" vertical="top"/>
    </xf>
    <xf numFmtId="0" fontId="21" fillId="0" borderId="0" xfId="2" quotePrefix="1" applyFont="1" applyFill="1" applyBorder="1" applyAlignment="1">
      <alignment horizontal="left" vertical="top"/>
    </xf>
    <xf numFmtId="0" fontId="4" fillId="2" borderId="49" xfId="8" applyFont="1" applyFill="1" applyBorder="1" applyAlignment="1">
      <alignment horizontal="center" vertical="center"/>
    </xf>
    <xf numFmtId="0" fontId="4" fillId="2" borderId="42" xfId="8" applyFont="1" applyFill="1" applyBorder="1" applyAlignment="1">
      <alignment horizontal="center" vertical="center"/>
    </xf>
    <xf numFmtId="0" fontId="4" fillId="2" borderId="31" xfId="8" applyFont="1" applyFill="1" applyBorder="1" applyAlignment="1">
      <alignment horizontal="center" vertical="center"/>
    </xf>
    <xf numFmtId="0" fontId="4" fillId="2" borderId="43" xfId="8" applyFont="1" applyFill="1" applyBorder="1" applyAlignment="1">
      <alignment horizontal="center" vertical="center"/>
    </xf>
    <xf numFmtId="0" fontId="4" fillId="2" borderId="50" xfId="8" applyFont="1" applyFill="1" applyBorder="1" applyAlignment="1">
      <alignment horizontal="center" vertical="center"/>
    </xf>
    <xf numFmtId="0" fontId="4" fillId="2" borderId="47" xfId="8" applyFont="1" applyFill="1" applyBorder="1" applyAlignment="1">
      <alignment horizontal="center" vertical="center"/>
    </xf>
    <xf numFmtId="0" fontId="4" fillId="2" borderId="2" xfId="8" applyFont="1" applyFill="1" applyBorder="1" applyAlignment="1">
      <alignment horizontal="center" vertical="center" wrapText="1"/>
    </xf>
    <xf numFmtId="0" fontId="4" fillId="2" borderId="5" xfId="8" applyFont="1" applyFill="1" applyBorder="1" applyAlignment="1">
      <alignment horizontal="center" vertical="center" wrapText="1"/>
    </xf>
    <xf numFmtId="0" fontId="4" fillId="2" borderId="63" xfId="8" applyFont="1" applyFill="1" applyBorder="1" applyAlignment="1">
      <alignment horizontal="center" vertical="center"/>
    </xf>
    <xf numFmtId="0" fontId="4" fillId="2" borderId="41" xfId="8" applyFont="1" applyFill="1" applyBorder="1" applyAlignment="1">
      <alignment horizontal="center" vertical="center"/>
    </xf>
    <xf numFmtId="0" fontId="6" fillId="2" borderId="24" xfId="8" applyFont="1" applyFill="1" applyBorder="1" applyAlignment="1">
      <alignment horizontal="center" vertical="center" wrapText="1"/>
    </xf>
    <xf numFmtId="0" fontId="6" fillId="2" borderId="20" xfId="8" applyFont="1" applyFill="1" applyBorder="1" applyAlignment="1">
      <alignment horizontal="center" vertical="center" wrapText="1"/>
    </xf>
    <xf numFmtId="0" fontId="4" fillId="2" borderId="3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6" fillId="2" borderId="40" xfId="8" applyFont="1" applyFill="1" applyBorder="1" applyAlignment="1">
      <alignment horizontal="center" vertical="center"/>
    </xf>
    <xf numFmtId="0" fontId="6" fillId="2" borderId="41" xfId="8" applyFont="1" applyFill="1" applyBorder="1" applyAlignment="1">
      <alignment horizontal="center" vertical="center"/>
    </xf>
    <xf numFmtId="0" fontId="4" fillId="2" borderId="33" xfId="8" applyFont="1" applyFill="1" applyBorder="1" applyAlignment="1">
      <alignment horizontal="center" vertical="center"/>
    </xf>
    <xf numFmtId="0" fontId="4" fillId="2" borderId="32" xfId="8" applyFont="1" applyFill="1" applyBorder="1" applyAlignment="1">
      <alignment horizontal="center" vertical="center" wrapText="1"/>
    </xf>
    <xf numFmtId="0" fontId="4" fillId="2" borderId="67" xfId="8" applyFont="1" applyFill="1" applyBorder="1" applyAlignment="1">
      <alignment horizontal="center" vertical="center" wrapText="1"/>
    </xf>
    <xf numFmtId="0" fontId="4" fillId="2" borderId="31" xfId="8" applyFont="1" applyFill="1" applyBorder="1" applyAlignment="1">
      <alignment horizontal="center" vertical="center" wrapText="1"/>
    </xf>
    <xf numFmtId="0" fontId="4" fillId="2" borderId="43" xfId="8" applyFont="1" applyFill="1" applyBorder="1" applyAlignment="1">
      <alignment horizontal="center" vertical="center" wrapText="1"/>
    </xf>
    <xf numFmtId="0" fontId="4" fillId="2" borderId="66" xfId="8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67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2" fontId="5" fillId="0" borderId="21" xfId="0" applyNumberFormat="1" applyFont="1" applyBorder="1"/>
    <xf numFmtId="2" fontId="5" fillId="0" borderId="25" xfId="0" applyNumberFormat="1" applyFont="1" applyBorder="1"/>
    <xf numFmtId="2" fontId="5" fillId="0" borderId="17" xfId="0" applyNumberFormat="1" applyFont="1" applyBorder="1"/>
    <xf numFmtId="2" fontId="5" fillId="0" borderId="14" xfId="0" applyNumberFormat="1" applyFont="1" applyBorder="1"/>
    <xf numFmtId="2" fontId="5" fillId="0" borderId="6" xfId="0" applyNumberFormat="1" applyFont="1" applyBorder="1"/>
    <xf numFmtId="2" fontId="5" fillId="0" borderId="15" xfId="0" applyNumberFormat="1" applyFont="1" applyBorder="1"/>
    <xf numFmtId="2" fontId="5" fillId="0" borderId="16" xfId="0" applyNumberFormat="1" applyFont="1" applyBorder="1"/>
    <xf numFmtId="2" fontId="0" fillId="0" borderId="21" xfId="0" applyNumberFormat="1" applyFont="1" applyBorder="1"/>
    <xf numFmtId="2" fontId="0" fillId="0" borderId="25" xfId="0" applyNumberFormat="1" applyFont="1" applyBorder="1"/>
    <xf numFmtId="2" fontId="0" fillId="0" borderId="17" xfId="0" applyNumberFormat="1" applyFont="1" applyBorder="1"/>
    <xf numFmtId="2" fontId="0" fillId="0" borderId="18" xfId="0" applyNumberFormat="1" applyFont="1" applyBorder="1"/>
    <xf numFmtId="0" fontId="0" fillId="0" borderId="19" xfId="0" applyBorder="1"/>
    <xf numFmtId="2" fontId="4" fillId="2" borderId="14" xfId="0" applyNumberFormat="1" applyFont="1" applyFill="1" applyBorder="1"/>
    <xf numFmtId="4" fontId="0" fillId="0" borderId="21" xfId="0" applyNumberFormat="1" applyFont="1" applyBorder="1"/>
    <xf numFmtId="4" fontId="0" fillId="0" borderId="25" xfId="0" applyNumberFormat="1" applyFont="1" applyBorder="1"/>
    <xf numFmtId="4" fontId="0" fillId="0" borderId="4" xfId="0" applyNumberFormat="1" applyFont="1" applyBorder="1"/>
    <xf numFmtId="4" fontId="0" fillId="0" borderId="14" xfId="0" applyNumberFormat="1" applyFont="1" applyBorder="1"/>
    <xf numFmtId="4" fontId="0" fillId="0" borderId="15" xfId="0" applyNumberFormat="1" applyFont="1" applyBorder="1"/>
    <xf numFmtId="4" fontId="0" fillId="0" borderId="6" xfId="0" applyNumberFormat="1" applyFont="1" applyBorder="1"/>
    <xf numFmtId="4" fontId="0" fillId="0" borderId="22" xfId="0" applyNumberFormat="1" applyFont="1" applyBorder="1"/>
    <xf numFmtId="4" fontId="0" fillId="0" borderId="23" xfId="0" applyNumberFormat="1" applyFont="1" applyBorder="1"/>
    <xf numFmtId="4" fontId="0" fillId="0" borderId="61" xfId="0" applyNumberFormat="1" applyFont="1" applyBorder="1"/>
    <xf numFmtId="0" fontId="0" fillId="0" borderId="19" xfId="0" applyFont="1" applyBorder="1"/>
    <xf numFmtId="164" fontId="0" fillId="0" borderId="35" xfId="0" applyNumberFormat="1" applyBorder="1"/>
    <xf numFmtId="0" fontId="0" fillId="0" borderId="20" xfId="0" applyFont="1" applyBorder="1"/>
    <xf numFmtId="0" fontId="0" fillId="0" borderId="1" xfId="0" applyBorder="1"/>
    <xf numFmtId="2" fontId="4" fillId="2" borderId="21" xfId="0" applyNumberFormat="1" applyFont="1" applyFill="1" applyBorder="1"/>
    <xf numFmtId="2" fontId="4" fillId="2" borderId="25" xfId="0" applyNumberFormat="1" applyFont="1" applyFill="1" applyBorder="1"/>
    <xf numFmtId="2" fontId="4" fillId="2" borderId="17" xfId="0" applyNumberFormat="1" applyFont="1" applyFill="1" applyBorder="1"/>
    <xf numFmtId="2" fontId="4" fillId="2" borderId="11" xfId="0" applyNumberFormat="1" applyFont="1" applyFill="1" applyBorder="1"/>
    <xf numFmtId="2" fontId="4" fillId="2" borderId="12" xfId="0" applyNumberFormat="1" applyFont="1" applyFill="1" applyBorder="1"/>
    <xf numFmtId="2" fontId="4" fillId="2" borderId="22" xfId="0" applyNumberFormat="1" applyFont="1" applyFill="1" applyBorder="1"/>
    <xf numFmtId="2" fontId="4" fillId="2" borderId="61" xfId="0" applyNumberFormat="1" applyFont="1" applyFill="1" applyBorder="1"/>
    <xf numFmtId="164" fontId="7" fillId="0" borderId="21" xfId="0" applyNumberFormat="1" applyFont="1" applyFill="1" applyBorder="1" applyAlignment="1">
      <alignment horizontal="center"/>
    </xf>
    <xf numFmtId="164" fontId="0" fillId="0" borderId="0" xfId="0" applyNumberFormat="1" applyFill="1" applyBorder="1"/>
  </cellXfs>
  <cellStyles count="11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Normal 2 3" xfId="10" xr:uid="{F3E0573F-BBFE-407D-BD54-4ED3A9794EEF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A2:I33"/>
  <sheetViews>
    <sheetView showGridLines="0" showRowColHeaders="0" tabSelected="1" workbookViewId="0">
      <selection activeCell="M8" sqref="M8"/>
    </sheetView>
  </sheetViews>
  <sheetFormatPr defaultRowHeight="15" x14ac:dyDescent="0.25"/>
  <cols>
    <col min="1" max="16384" width="9.140625" style="162"/>
  </cols>
  <sheetData>
    <row r="2" spans="1:9" x14ac:dyDescent="0.25">
      <c r="D2" s="438" t="s">
        <v>52</v>
      </c>
      <c r="E2" s="438"/>
      <c r="F2" s="438"/>
      <c r="G2" s="438"/>
      <c r="H2" s="438"/>
      <c r="I2" s="438"/>
    </row>
    <row r="3" spans="1:9" x14ac:dyDescent="0.25">
      <c r="D3" s="438"/>
      <c r="E3" s="438"/>
      <c r="F3" s="438"/>
      <c r="G3" s="438"/>
      <c r="H3" s="438"/>
      <c r="I3" s="438"/>
    </row>
    <row r="4" spans="1:9" ht="15.75" x14ac:dyDescent="0.25">
      <c r="D4" s="439" t="s">
        <v>85</v>
      </c>
      <c r="E4" s="439"/>
      <c r="F4" s="439"/>
      <c r="G4" s="439"/>
      <c r="H4" s="439"/>
      <c r="I4" s="439"/>
    </row>
    <row r="6" spans="1:9" ht="15" customHeight="1" x14ac:dyDescent="0.25"/>
    <row r="7" spans="1:9" ht="15" customHeight="1" x14ac:dyDescent="0.25">
      <c r="A7" s="163" t="s">
        <v>51</v>
      </c>
    </row>
    <row r="8" spans="1:9" ht="15" customHeight="1" x14ac:dyDescent="0.25"/>
    <row r="9" spans="1:9" ht="15" customHeight="1" x14ac:dyDescent="0.25">
      <c r="A9" s="163" t="s">
        <v>50</v>
      </c>
    </row>
    <row r="10" spans="1:9" ht="15" customHeight="1" x14ac:dyDescent="0.25"/>
    <row r="11" spans="1:9" ht="15" customHeight="1" x14ac:dyDescent="0.25">
      <c r="A11" s="163" t="s">
        <v>53</v>
      </c>
    </row>
    <row r="12" spans="1:9" ht="15" customHeight="1" x14ac:dyDescent="0.25"/>
    <row r="13" spans="1:9" ht="15" customHeight="1" x14ac:dyDescent="0.25">
      <c r="A13" s="163" t="s">
        <v>54</v>
      </c>
    </row>
    <row r="14" spans="1:9" ht="15" customHeight="1" x14ac:dyDescent="0.25"/>
    <row r="15" spans="1:9" ht="15" customHeight="1" x14ac:dyDescent="0.25">
      <c r="A15" s="163" t="s">
        <v>57</v>
      </c>
    </row>
    <row r="16" spans="1:9" ht="15" customHeight="1" x14ac:dyDescent="0.25"/>
    <row r="17" spans="1:1" ht="15" customHeight="1" x14ac:dyDescent="0.25">
      <c r="A17" s="163" t="s">
        <v>58</v>
      </c>
    </row>
    <row r="18" spans="1:1" ht="15" customHeight="1" x14ac:dyDescent="0.25"/>
    <row r="19" spans="1:1" ht="15" customHeight="1" x14ac:dyDescent="0.25">
      <c r="A19" s="163" t="s">
        <v>56</v>
      </c>
    </row>
    <row r="20" spans="1:1" ht="15" customHeight="1" x14ac:dyDescent="0.25"/>
    <row r="21" spans="1:1" ht="15" customHeight="1" x14ac:dyDescent="0.25">
      <c r="A21" s="163" t="s">
        <v>55</v>
      </c>
    </row>
    <row r="22" spans="1:1" ht="15" customHeight="1" x14ac:dyDescent="0.25"/>
    <row r="23" spans="1:1" ht="15" customHeight="1" x14ac:dyDescent="0.25">
      <c r="A23" s="163" t="s">
        <v>63</v>
      </c>
    </row>
    <row r="24" spans="1:1" ht="15" customHeight="1" x14ac:dyDescent="0.25"/>
    <row r="25" spans="1:1" ht="15" customHeight="1" x14ac:dyDescent="0.25">
      <c r="A25" s="163" t="s">
        <v>64</v>
      </c>
    </row>
    <row r="26" spans="1:1" ht="15" customHeight="1" x14ac:dyDescent="0.25"/>
    <row r="27" spans="1:1" ht="15" customHeight="1" x14ac:dyDescent="0.25">
      <c r="A27" s="163" t="s">
        <v>66</v>
      </c>
    </row>
    <row r="28" spans="1:1" ht="15" customHeight="1" x14ac:dyDescent="0.25"/>
    <row r="29" spans="1:1" ht="15" customHeight="1" x14ac:dyDescent="0.25">
      <c r="A29" s="181" t="s">
        <v>78</v>
      </c>
    </row>
    <row r="30" spans="1:1" ht="15" customHeight="1" x14ac:dyDescent="0.25">
      <c r="A30" s="180"/>
    </row>
    <row r="31" spans="1:1" ht="15" customHeight="1" x14ac:dyDescent="0.25">
      <c r="A31" s="181" t="s">
        <v>79</v>
      </c>
    </row>
    <row r="32" spans="1:1" ht="15" customHeight="1" x14ac:dyDescent="0.25">
      <c r="A32" s="180"/>
    </row>
    <row r="33" spans="1:1" x14ac:dyDescent="0.25">
      <c r="A33" s="181" t="s">
        <v>80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C5948-2DA8-4037-B04D-CC844F2D0915}">
  <sheetPr codeName="Folha11">
    <pageSetUpPr fitToPage="1"/>
  </sheetPr>
  <dimension ref="A1:XFD143"/>
  <sheetViews>
    <sheetView workbookViewId="0">
      <selection activeCell="H127" sqref="H127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74" t="s">
        <v>31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82">
        <v>2019</v>
      </c>
      <c r="P5" s="482">
        <v>2020</v>
      </c>
      <c r="Q5" s="482">
        <v>2021</v>
      </c>
      <c r="R5" s="484" t="s">
        <v>84</v>
      </c>
      <c r="S5" s="485"/>
      <c r="U5" s="503" t="s">
        <v>89</v>
      </c>
      <c r="V5" s="504"/>
    </row>
    <row r="6" spans="1:22" ht="21.75" customHeight="1" thickBot="1" x14ac:dyDescent="0.3">
      <c r="A6" s="498"/>
      <c r="B6" s="499"/>
      <c r="C6" s="493"/>
      <c r="D6" s="492"/>
      <c r="E6" s="492"/>
      <c r="F6" s="492"/>
      <c r="G6" s="492"/>
      <c r="H6" s="502"/>
      <c r="I6" s="412">
        <v>2021</v>
      </c>
      <c r="J6" s="203">
        <v>2022</v>
      </c>
      <c r="L6" s="506"/>
      <c r="M6" s="492"/>
      <c r="N6" s="492"/>
      <c r="O6" s="502"/>
      <c r="P6" s="502"/>
      <c r="Q6" s="502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18625525</v>
      </c>
      <c r="D7" s="19">
        <v>19983662</v>
      </c>
      <c r="E7" s="19">
        <v>20334191</v>
      </c>
      <c r="F7" s="19">
        <v>21469566</v>
      </c>
      <c r="G7" s="19">
        <v>19721315</v>
      </c>
      <c r="H7" s="20">
        <v>19829174</v>
      </c>
      <c r="I7" s="19">
        <v>3554937</v>
      </c>
      <c r="J7" s="188">
        <v>3898716</v>
      </c>
      <c r="L7" s="156">
        <f>C7/C45</f>
        <v>0.16972846980551387</v>
      </c>
      <c r="M7" s="156">
        <f t="shared" ref="M7:R7" si="0">D7/D45</f>
        <v>0.17784797322324608</v>
      </c>
      <c r="N7" s="156">
        <f t="shared" si="0"/>
        <v>0.17665948104128135</v>
      </c>
      <c r="O7" s="156">
        <f t="shared" si="0"/>
        <v>0.17230843052450254</v>
      </c>
      <c r="P7" s="156">
        <f t="shared" si="0"/>
        <v>0.1760799121644821</v>
      </c>
      <c r="Q7" s="156">
        <f t="shared" si="0"/>
        <v>0.17178964942700306</v>
      </c>
      <c r="R7" s="156">
        <f t="shared" si="0"/>
        <v>0.13720142193365115</v>
      </c>
      <c r="S7" s="434">
        <f>J7/J45</f>
        <v>0.1407760455738867</v>
      </c>
      <c r="U7" s="122">
        <f>(J7-I7)/I7</f>
        <v>9.670466734009632E-2</v>
      </c>
      <c r="V7" s="121">
        <f>(S7-R7)*100</f>
        <v>0.3574623640235558</v>
      </c>
    </row>
    <row r="8" spans="1:22" ht="20.100000000000001" customHeight="1" x14ac:dyDescent="0.25">
      <c r="A8" s="57"/>
      <c r="B8" t="s">
        <v>19</v>
      </c>
      <c r="C8" s="37">
        <v>488904</v>
      </c>
      <c r="D8" s="38">
        <v>462559</v>
      </c>
      <c r="E8" s="38">
        <v>714382</v>
      </c>
      <c r="F8" s="16">
        <v>730840</v>
      </c>
      <c r="G8" s="16">
        <v>596794</v>
      </c>
      <c r="H8" s="17">
        <v>938914</v>
      </c>
      <c r="I8" s="16">
        <v>124424</v>
      </c>
      <c r="J8" s="204">
        <v>232044</v>
      </c>
      <c r="L8" s="96">
        <f>C8/C7</f>
        <v>2.6249139286006702E-2</v>
      </c>
      <c r="M8" s="96">
        <f t="shared" ref="M8:R8" si="1">D8/D7</f>
        <v>2.3146858668846582E-2</v>
      </c>
      <c r="N8" s="96">
        <f t="shared" si="1"/>
        <v>3.5132059101834937E-2</v>
      </c>
      <c r="O8" s="96">
        <f t="shared" si="1"/>
        <v>3.404074400013489E-2</v>
      </c>
      <c r="P8" s="96">
        <f t="shared" si="1"/>
        <v>3.026136948778517E-2</v>
      </c>
      <c r="Q8" s="96">
        <f t="shared" si="1"/>
        <v>4.7350131679715961E-2</v>
      </c>
      <c r="R8" s="96">
        <f t="shared" si="1"/>
        <v>3.5000338965219355E-2</v>
      </c>
      <c r="S8" s="435">
        <f>J8/J7</f>
        <v>5.9518056714056626E-2</v>
      </c>
      <c r="U8" s="127">
        <f t="shared" ref="U8:U47" si="2">(J8-I8)/I8</f>
        <v>0.8649456696457275</v>
      </c>
      <c r="V8" s="124">
        <f t="shared" ref="V8:V47" si="3">(S8-R8)*100</f>
        <v>2.4517717748837273</v>
      </c>
    </row>
    <row r="9" spans="1:22" ht="20.100000000000001" customHeight="1" thickBot="1" x14ac:dyDescent="0.3">
      <c r="A9" s="57"/>
      <c r="B9" t="s">
        <v>20</v>
      </c>
      <c r="C9" s="37">
        <v>18136621</v>
      </c>
      <c r="D9" s="38">
        <v>19521103</v>
      </c>
      <c r="E9" s="38">
        <v>19619809</v>
      </c>
      <c r="F9" s="16">
        <v>20738726</v>
      </c>
      <c r="G9" s="16">
        <v>19124521</v>
      </c>
      <c r="H9" s="17">
        <v>18890260</v>
      </c>
      <c r="I9" s="16">
        <v>3430513</v>
      </c>
      <c r="J9" s="204">
        <v>3666672</v>
      </c>
      <c r="L9" s="96">
        <f>C9/C7</f>
        <v>0.9737508607139933</v>
      </c>
      <c r="M9" s="96">
        <f t="shared" ref="M9:R9" si="4">D9/D7</f>
        <v>0.97685314133115342</v>
      </c>
      <c r="N9" s="96">
        <f t="shared" si="4"/>
        <v>0.96486794089816508</v>
      </c>
      <c r="O9" s="96">
        <f t="shared" si="4"/>
        <v>0.9659592559998651</v>
      </c>
      <c r="P9" s="96">
        <f t="shared" si="4"/>
        <v>0.96973863051221487</v>
      </c>
      <c r="Q9" s="96">
        <f t="shared" si="4"/>
        <v>0.95264986832028409</v>
      </c>
      <c r="R9" s="96">
        <f t="shared" si="4"/>
        <v>0.96499966103478063</v>
      </c>
      <c r="S9" s="435">
        <f>J9/J7</f>
        <v>0.94048194328594337</v>
      </c>
      <c r="U9" s="125">
        <f t="shared" si="2"/>
        <v>6.8840724404775608E-2</v>
      </c>
      <c r="V9" s="124">
        <f t="shared" si="3"/>
        <v>-2.4517717748837264</v>
      </c>
    </row>
    <row r="10" spans="1:22" ht="20.100000000000001" customHeight="1" thickBot="1" x14ac:dyDescent="0.3">
      <c r="A10" s="10" t="s">
        <v>18</v>
      </c>
      <c r="B10" s="11"/>
      <c r="C10" s="18">
        <v>539211</v>
      </c>
      <c r="D10" s="19">
        <v>687664</v>
      </c>
      <c r="E10" s="19">
        <v>429621</v>
      </c>
      <c r="F10" s="19">
        <v>392807</v>
      </c>
      <c r="G10" s="19">
        <v>274448</v>
      </c>
      <c r="H10" s="20">
        <v>283374</v>
      </c>
      <c r="I10" s="19">
        <v>44901</v>
      </c>
      <c r="J10" s="188">
        <v>84365</v>
      </c>
      <c r="L10" s="156">
        <f>C10/C45</f>
        <v>4.9136578932567508E-3</v>
      </c>
      <c r="M10" s="156">
        <f t="shared" ref="M10:R10" si="5">D10/D45</f>
        <v>6.1199818460995941E-3</v>
      </c>
      <c r="N10" s="156">
        <f t="shared" si="5"/>
        <v>3.7324633620504665E-3</v>
      </c>
      <c r="O10" s="156">
        <f t="shared" si="5"/>
        <v>3.152553603973097E-3</v>
      </c>
      <c r="P10" s="156">
        <f t="shared" si="5"/>
        <v>2.4503832393386435E-3</v>
      </c>
      <c r="Q10" s="156">
        <f t="shared" si="5"/>
        <v>2.4550049395263549E-3</v>
      </c>
      <c r="R10" s="156">
        <f t="shared" si="5"/>
        <v>1.7329367710997045E-3</v>
      </c>
      <c r="S10" s="434">
        <f>J10/J45</f>
        <v>3.0462775654448676E-3</v>
      </c>
      <c r="U10" s="122">
        <f t="shared" si="2"/>
        <v>0.87891138281998171</v>
      </c>
      <c r="V10" s="121">
        <f t="shared" si="3"/>
        <v>0.1313340794345163</v>
      </c>
    </row>
    <row r="11" spans="1:22" ht="20.100000000000001" customHeight="1" x14ac:dyDescent="0.25">
      <c r="A11" s="57"/>
      <c r="B11" t="s">
        <v>19</v>
      </c>
      <c r="C11" s="37">
        <v>519585</v>
      </c>
      <c r="D11" s="38">
        <v>652024</v>
      </c>
      <c r="E11" s="38">
        <v>372541</v>
      </c>
      <c r="F11" s="16">
        <v>302233</v>
      </c>
      <c r="G11" s="16">
        <v>210842</v>
      </c>
      <c r="H11" s="17">
        <v>200410</v>
      </c>
      <c r="I11" s="16">
        <v>30593</v>
      </c>
      <c r="J11" s="204">
        <v>63887</v>
      </c>
      <c r="L11" s="96">
        <f>C11/C10</f>
        <v>0.96360237458063724</v>
      </c>
      <c r="M11" s="96">
        <f t="shared" ref="M11:R11" si="6">D11/D10</f>
        <v>0.94817236324716725</v>
      </c>
      <c r="N11" s="96">
        <f t="shared" si="6"/>
        <v>0.86713871063099801</v>
      </c>
      <c r="O11" s="96">
        <f t="shared" si="6"/>
        <v>0.76941856942467934</v>
      </c>
      <c r="P11" s="96">
        <f t="shared" si="6"/>
        <v>0.76824024951903458</v>
      </c>
      <c r="Q11" s="96">
        <f t="shared" si="6"/>
        <v>0.70722790375969569</v>
      </c>
      <c r="R11" s="96">
        <f t="shared" si="6"/>
        <v>0.68134339992427784</v>
      </c>
      <c r="S11" s="435">
        <f>J11/J10</f>
        <v>0.75726900966040422</v>
      </c>
      <c r="U11" s="127">
        <f t="shared" si="2"/>
        <v>1.0882881704965188</v>
      </c>
      <c r="V11" s="124">
        <f t="shared" si="3"/>
        <v>7.5925609736126383</v>
      </c>
    </row>
    <row r="12" spans="1:22" ht="20.100000000000001" customHeight="1" thickBot="1" x14ac:dyDescent="0.3">
      <c r="A12" s="57"/>
      <c r="B12" t="s">
        <v>20</v>
      </c>
      <c r="C12" s="37">
        <v>19626</v>
      </c>
      <c r="D12" s="38">
        <v>35640</v>
      </c>
      <c r="E12" s="38">
        <v>57080</v>
      </c>
      <c r="F12" s="16">
        <v>90574</v>
      </c>
      <c r="G12" s="16">
        <v>63606</v>
      </c>
      <c r="H12" s="17">
        <v>82964</v>
      </c>
      <c r="I12" s="16">
        <v>14308</v>
      </c>
      <c r="J12" s="204">
        <v>20478</v>
      </c>
      <c r="L12" s="96">
        <f>C12/C10</f>
        <v>3.6397625419362735E-2</v>
      </c>
      <c r="M12" s="96">
        <f t="shared" ref="M12:R12" si="7">D12/D10</f>
        <v>5.1827636752832779E-2</v>
      </c>
      <c r="N12" s="96">
        <f t="shared" si="7"/>
        <v>0.13286128936900199</v>
      </c>
      <c r="O12" s="96">
        <f t="shared" si="7"/>
        <v>0.23058143057532071</v>
      </c>
      <c r="P12" s="96">
        <f t="shared" si="7"/>
        <v>0.23175975048096542</v>
      </c>
      <c r="Q12" s="96">
        <f t="shared" si="7"/>
        <v>0.29277209624030431</v>
      </c>
      <c r="R12" s="96">
        <f t="shared" si="7"/>
        <v>0.31865660007572216</v>
      </c>
      <c r="S12" s="435">
        <f>J12/J10</f>
        <v>0.2427309903395958</v>
      </c>
      <c r="U12" s="125">
        <f t="shared" si="2"/>
        <v>0.43122728543472183</v>
      </c>
      <c r="V12" s="124">
        <f t="shared" si="3"/>
        <v>-7.5925609736126356</v>
      </c>
    </row>
    <row r="13" spans="1:22" ht="20.100000000000001" customHeight="1" thickBot="1" x14ac:dyDescent="0.3">
      <c r="A13" s="10" t="s">
        <v>15</v>
      </c>
      <c r="B13" s="11"/>
      <c r="C13" s="18">
        <v>11753648</v>
      </c>
      <c r="D13" s="19">
        <v>13623943</v>
      </c>
      <c r="E13" s="19">
        <v>13143932</v>
      </c>
      <c r="F13" s="19">
        <v>12900582</v>
      </c>
      <c r="G13" s="19">
        <v>12304507</v>
      </c>
      <c r="H13" s="20">
        <v>13633892</v>
      </c>
      <c r="I13" s="19">
        <v>3006723</v>
      </c>
      <c r="J13" s="188">
        <v>3523988</v>
      </c>
      <c r="L13" s="156">
        <f>C13/C45</f>
        <v>0.10710724608689627</v>
      </c>
      <c r="M13" s="156">
        <f t="shared" ref="M13:R13" si="8">D13/D45</f>
        <v>0.12124858045832795</v>
      </c>
      <c r="N13" s="156">
        <f t="shared" si="8"/>
        <v>0.11419191478834301</v>
      </c>
      <c r="O13" s="156">
        <f t="shared" si="8"/>
        <v>0.10353628188257964</v>
      </c>
      <c r="P13" s="156">
        <f t="shared" si="8"/>
        <v>0.10985963723956821</v>
      </c>
      <c r="Q13" s="156">
        <f t="shared" si="8"/>
        <v>0.11811694864373179</v>
      </c>
      <c r="R13" s="156">
        <f t="shared" si="8"/>
        <v>0.11604331411797547</v>
      </c>
      <c r="S13" s="434">
        <f>J13/J45</f>
        <v>0.12724525081843097</v>
      </c>
      <c r="U13" s="122">
        <f t="shared" si="2"/>
        <v>0.17203613369106499</v>
      </c>
      <c r="V13" s="121">
        <f t="shared" si="3"/>
        <v>1.1201936700455495</v>
      </c>
    </row>
    <row r="14" spans="1:22" ht="20.100000000000001" customHeight="1" x14ac:dyDescent="0.25">
      <c r="A14" s="57"/>
      <c r="B14" t="s">
        <v>19</v>
      </c>
      <c r="C14" s="195">
        <v>1951595</v>
      </c>
      <c r="D14" s="196">
        <v>1596350</v>
      </c>
      <c r="E14" s="196">
        <v>1314189</v>
      </c>
      <c r="F14" s="16">
        <v>681631</v>
      </c>
      <c r="G14" s="16">
        <v>445678</v>
      </c>
      <c r="H14" s="17">
        <v>500135</v>
      </c>
      <c r="I14" s="16">
        <v>116298</v>
      </c>
      <c r="J14" s="204">
        <v>134198</v>
      </c>
      <c r="L14" s="96">
        <f>C14/C13</f>
        <v>0.16604164085907627</v>
      </c>
      <c r="M14" s="96">
        <f t="shared" ref="M14:R14" si="9">D14/D13</f>
        <v>0.11717239275002839</v>
      </c>
      <c r="N14" s="96">
        <f t="shared" si="9"/>
        <v>9.9984464314027188E-2</v>
      </c>
      <c r="O14" s="96">
        <f t="shared" si="9"/>
        <v>5.2837228583950707E-2</v>
      </c>
      <c r="P14" s="96">
        <f t="shared" si="9"/>
        <v>3.6220711646553577E-2</v>
      </c>
      <c r="Q14" s="96">
        <f t="shared" si="9"/>
        <v>3.6683215621775497E-2</v>
      </c>
      <c r="R14" s="96">
        <f t="shared" si="9"/>
        <v>3.8679319644676281E-2</v>
      </c>
      <c r="S14" s="435">
        <f>J14/J13</f>
        <v>3.808128745046805E-2</v>
      </c>
      <c r="U14" s="127">
        <f t="shared" si="2"/>
        <v>0.15391494264733702</v>
      </c>
      <c r="V14" s="124">
        <f t="shared" si="3"/>
        <v>-5.9803219420823117E-2</v>
      </c>
    </row>
    <row r="15" spans="1:22" ht="20.100000000000001" customHeight="1" thickBot="1" x14ac:dyDescent="0.3">
      <c r="A15" s="57"/>
      <c r="B15" t="s">
        <v>20</v>
      </c>
      <c r="C15" s="195">
        <v>9802053</v>
      </c>
      <c r="D15" s="196">
        <v>12027593</v>
      </c>
      <c r="E15" s="196">
        <v>11829743</v>
      </c>
      <c r="F15" s="16">
        <v>12218951</v>
      </c>
      <c r="G15" s="16">
        <v>11858829</v>
      </c>
      <c r="H15" s="17">
        <v>13133757</v>
      </c>
      <c r="I15" s="16">
        <v>2890425</v>
      </c>
      <c r="J15" s="204">
        <v>3389790</v>
      </c>
      <c r="L15" s="96">
        <f>C15/C13</f>
        <v>0.83395835914092376</v>
      </c>
      <c r="M15" s="96">
        <f t="shared" ref="M15:R15" si="10">D15/D13</f>
        <v>0.88282760724997156</v>
      </c>
      <c r="N15" s="96">
        <f t="shared" si="10"/>
        <v>0.90001553568597281</v>
      </c>
      <c r="O15" s="96">
        <f t="shared" si="10"/>
        <v>0.94716277141604932</v>
      </c>
      <c r="P15" s="96">
        <f t="shared" si="10"/>
        <v>0.9637792883534464</v>
      </c>
      <c r="Q15" s="96">
        <f t="shared" si="10"/>
        <v>0.96331678437822454</v>
      </c>
      <c r="R15" s="96">
        <f t="shared" si="10"/>
        <v>0.9613206803553237</v>
      </c>
      <c r="S15" s="435">
        <f>J15/J13</f>
        <v>0.96191871254953198</v>
      </c>
      <c r="U15" s="125">
        <f t="shared" si="2"/>
        <v>0.17276525078491917</v>
      </c>
      <c r="V15" s="124">
        <f t="shared" si="3"/>
        <v>5.9803219420828668E-2</v>
      </c>
    </row>
    <row r="16" spans="1:22" ht="20.100000000000001" customHeight="1" thickBot="1" x14ac:dyDescent="0.3">
      <c r="A16" s="10" t="s">
        <v>8</v>
      </c>
      <c r="B16" s="11"/>
      <c r="C16" s="18">
        <v>108515</v>
      </c>
      <c r="D16" s="19">
        <v>88963</v>
      </c>
      <c r="E16" s="19">
        <v>259060</v>
      </c>
      <c r="F16" s="19">
        <v>298131</v>
      </c>
      <c r="G16" s="19">
        <v>93359</v>
      </c>
      <c r="H16" s="20">
        <v>126421</v>
      </c>
      <c r="I16" s="19">
        <v>70687</v>
      </c>
      <c r="J16" s="188">
        <v>33609</v>
      </c>
      <c r="L16" s="156">
        <f>C16/C45</f>
        <v>9.8886259050122547E-4</v>
      </c>
      <c r="M16" s="156">
        <f t="shared" ref="M16:R16" si="11">D16/D45</f>
        <v>7.9174123550826881E-4</v>
      </c>
      <c r="N16" s="156">
        <f t="shared" si="11"/>
        <v>2.2506626970580906E-3</v>
      </c>
      <c r="O16" s="156">
        <f t="shared" si="11"/>
        <v>2.3927118368718059E-3</v>
      </c>
      <c r="P16" s="156">
        <f t="shared" si="11"/>
        <v>8.3354707937903147E-4</v>
      </c>
      <c r="Q16" s="156">
        <f t="shared" si="11"/>
        <v>1.0952457863454704E-3</v>
      </c>
      <c r="R16" s="156">
        <f t="shared" si="11"/>
        <v>2.7281374922323515E-3</v>
      </c>
      <c r="S16" s="434">
        <f>J16/J45</f>
        <v>1.2135641877204593E-3</v>
      </c>
      <c r="U16" s="122">
        <f t="shared" si="2"/>
        <v>-0.52453775093015687</v>
      </c>
      <c r="V16" s="121">
        <f t="shared" si="3"/>
        <v>-0.15145733045118923</v>
      </c>
    </row>
    <row r="17" spans="1:22" ht="20.100000000000001" customHeight="1" thickBot="1" x14ac:dyDescent="0.3">
      <c r="A17" s="57"/>
      <c r="B17" t="s">
        <v>19</v>
      </c>
      <c r="C17" s="37">
        <v>108515</v>
      </c>
      <c r="D17" s="38">
        <v>88963</v>
      </c>
      <c r="E17" s="38">
        <v>259060</v>
      </c>
      <c r="F17" s="16">
        <v>298131</v>
      </c>
      <c r="G17" s="16">
        <v>93359</v>
      </c>
      <c r="H17" s="17">
        <v>126421</v>
      </c>
      <c r="I17" s="16">
        <v>70687</v>
      </c>
      <c r="J17" s="204">
        <v>33609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5">
        <f>J17/J16</f>
        <v>1</v>
      </c>
      <c r="U17" s="182">
        <f t="shared" si="2"/>
        <v>-0.52453775093015687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33870</v>
      </c>
      <c r="D18" s="19">
        <v>27242</v>
      </c>
      <c r="E18" s="19">
        <v>23820</v>
      </c>
      <c r="F18" s="19">
        <v>29584</v>
      </c>
      <c r="G18" s="19">
        <v>54417</v>
      </c>
      <c r="H18" s="20">
        <v>31028</v>
      </c>
      <c r="I18" s="19">
        <v>4061</v>
      </c>
      <c r="J18" s="188">
        <v>6442</v>
      </c>
      <c r="L18" s="156">
        <f>C18/C45</f>
        <v>3.0864650914874908E-4</v>
      </c>
      <c r="M18" s="156">
        <f t="shared" ref="M18:R18" si="13">D18/D45</f>
        <v>2.4244477746609554E-4</v>
      </c>
      <c r="N18" s="156">
        <f t="shared" si="13"/>
        <v>2.0694350900920139E-4</v>
      </c>
      <c r="O18" s="156">
        <f t="shared" si="13"/>
        <v>2.3743249438003931E-4</v>
      </c>
      <c r="P18" s="156">
        <f t="shared" si="13"/>
        <v>4.858570830725346E-4</v>
      </c>
      <c r="Q18" s="156">
        <f t="shared" si="13"/>
        <v>2.6881045284191118E-4</v>
      </c>
      <c r="R18" s="156">
        <f t="shared" si="13"/>
        <v>1.567327281672101E-4</v>
      </c>
      <c r="S18" s="434">
        <f>J18/J45</f>
        <v>2.3260973243164625E-4</v>
      </c>
      <c r="U18" s="122">
        <f t="shared" si="2"/>
        <v>0.58630879093819255</v>
      </c>
      <c r="V18" s="121">
        <f t="shared" si="3"/>
        <v>7.5877004264436158E-3</v>
      </c>
    </row>
    <row r="19" spans="1:22" ht="20.100000000000001" customHeight="1" x14ac:dyDescent="0.25">
      <c r="A19" s="57"/>
      <c r="B19" t="s">
        <v>19</v>
      </c>
      <c r="C19" s="37">
        <v>29612</v>
      </c>
      <c r="D19" s="38">
        <v>21817</v>
      </c>
      <c r="E19" s="38">
        <v>17705</v>
      </c>
      <c r="F19" s="16">
        <v>22693</v>
      </c>
      <c r="G19" s="16">
        <v>29313</v>
      </c>
      <c r="H19" s="17">
        <v>22823</v>
      </c>
      <c r="I19" s="16">
        <v>2149</v>
      </c>
      <c r="J19" s="204">
        <v>5485</v>
      </c>
      <c r="L19" s="96">
        <f>C19/C18</f>
        <v>0.87428402716268083</v>
      </c>
      <c r="M19" s="96">
        <f t="shared" ref="M19:R19" si="14">D19/D18</f>
        <v>0.80085896777035459</v>
      </c>
      <c r="N19" s="96">
        <f t="shared" si="14"/>
        <v>0.74328295549958023</v>
      </c>
      <c r="O19" s="96">
        <f t="shared" si="14"/>
        <v>0.76707003785830175</v>
      </c>
      <c r="P19" s="96">
        <f t="shared" si="14"/>
        <v>0.53867357627212087</v>
      </c>
      <c r="Q19" s="96">
        <f t="shared" si="14"/>
        <v>0.73556142838726313</v>
      </c>
      <c r="R19" s="96">
        <f t="shared" si="14"/>
        <v>0.52918000492489536</v>
      </c>
      <c r="S19" s="435">
        <f>J19/J18</f>
        <v>0.85144365104004971</v>
      </c>
      <c r="U19" s="127">
        <f t="shared" si="2"/>
        <v>1.5523499302000932</v>
      </c>
      <c r="V19" s="124">
        <f t="shared" si="3"/>
        <v>32.226364611515436</v>
      </c>
    </row>
    <row r="20" spans="1:22" ht="20.100000000000001" customHeight="1" thickBot="1" x14ac:dyDescent="0.3">
      <c r="A20" s="57"/>
      <c r="B20" t="s">
        <v>20</v>
      </c>
      <c r="C20" s="37">
        <v>4258</v>
      </c>
      <c r="D20" s="38">
        <v>5425</v>
      </c>
      <c r="E20" s="38">
        <v>6115</v>
      </c>
      <c r="F20" s="16">
        <v>6891</v>
      </c>
      <c r="G20" s="16">
        <v>25104</v>
      </c>
      <c r="H20" s="17">
        <v>8205</v>
      </c>
      <c r="I20" s="16">
        <v>1912</v>
      </c>
      <c r="J20" s="204">
        <v>957</v>
      </c>
      <c r="L20" s="96">
        <f>C20/C18</f>
        <v>0.12571597283731917</v>
      </c>
      <c r="M20" s="96">
        <f t="shared" ref="M20:R20" si="15">D20/D18</f>
        <v>0.19914103222964541</v>
      </c>
      <c r="N20" s="96">
        <f t="shared" si="15"/>
        <v>0.25671704450041982</v>
      </c>
      <c r="O20" s="96">
        <f t="shared" si="15"/>
        <v>0.23292996214169823</v>
      </c>
      <c r="P20" s="96">
        <f t="shared" si="15"/>
        <v>0.46132642372787913</v>
      </c>
      <c r="Q20" s="96">
        <f t="shared" si="15"/>
        <v>0.26443857161273687</v>
      </c>
      <c r="R20" s="96">
        <f t="shared" si="15"/>
        <v>0.47081999507510464</v>
      </c>
      <c r="S20" s="435">
        <f>J20/J18</f>
        <v>0.14855634895995032</v>
      </c>
      <c r="U20" s="125">
        <f t="shared" si="2"/>
        <v>-0.49947698744769875</v>
      </c>
      <c r="V20" s="124">
        <f t="shared" si="3"/>
        <v>-32.226364611515436</v>
      </c>
    </row>
    <row r="21" spans="1:22" ht="20.100000000000001" customHeight="1" thickBot="1" x14ac:dyDescent="0.3">
      <c r="A21" s="10" t="s">
        <v>21</v>
      </c>
      <c r="B21" s="11"/>
      <c r="C21" s="18">
        <v>1062653</v>
      </c>
      <c r="D21" s="19">
        <v>762668</v>
      </c>
      <c r="E21" s="19">
        <v>1066136</v>
      </c>
      <c r="F21" s="19">
        <v>883932</v>
      </c>
      <c r="G21" s="19">
        <v>522330</v>
      </c>
      <c r="H21" s="20">
        <v>376796</v>
      </c>
      <c r="I21" s="19">
        <v>100031</v>
      </c>
      <c r="J21" s="188">
        <v>81746</v>
      </c>
      <c r="L21" s="156">
        <f>C21/C45</f>
        <v>9.6836179181117709E-3</v>
      </c>
      <c r="M21" s="156">
        <f t="shared" ref="M21:R21" si="16">D21/D45</f>
        <v>6.7874926048202104E-3</v>
      </c>
      <c r="N21" s="156">
        <f t="shared" si="16"/>
        <v>9.2623813988679232E-3</v>
      </c>
      <c r="O21" s="156">
        <f t="shared" si="16"/>
        <v>7.0941785972937028E-3</v>
      </c>
      <c r="P21" s="156">
        <f t="shared" si="16"/>
        <v>4.6635744381586085E-3</v>
      </c>
      <c r="Q21" s="156">
        <f t="shared" si="16"/>
        <v>3.2643645542419996E-3</v>
      </c>
      <c r="R21" s="156">
        <f t="shared" si="16"/>
        <v>3.8606578506018693E-3</v>
      </c>
      <c r="S21" s="434">
        <f>J21/J45</f>
        <v>2.9517099017940629E-3</v>
      </c>
      <c r="U21" s="122">
        <f t="shared" si="2"/>
        <v>-0.18279333406643941</v>
      </c>
      <c r="V21" s="121">
        <f t="shared" si="3"/>
        <v>-9.0894794880780644E-2</v>
      </c>
    </row>
    <row r="22" spans="1:22" ht="20.100000000000001" customHeight="1" x14ac:dyDescent="0.25">
      <c r="A22" s="57"/>
      <c r="B22" t="s">
        <v>19</v>
      </c>
      <c r="C22" s="37">
        <v>784693</v>
      </c>
      <c r="D22" s="38">
        <v>517210</v>
      </c>
      <c r="E22" s="38">
        <v>768158</v>
      </c>
      <c r="F22" s="16">
        <v>591819</v>
      </c>
      <c r="G22" s="16">
        <v>314208</v>
      </c>
      <c r="H22" s="17">
        <v>174613</v>
      </c>
      <c r="I22" s="16">
        <v>53232</v>
      </c>
      <c r="J22" s="204">
        <v>30904</v>
      </c>
      <c r="L22" s="96">
        <f>C22/C21</f>
        <v>0.73842825456663652</v>
      </c>
      <c r="M22" s="96">
        <f t="shared" ref="M22:R22" si="17">D22/D21</f>
        <v>0.67815877944269332</v>
      </c>
      <c r="N22" s="96">
        <f t="shared" si="17"/>
        <v>0.72050657702206844</v>
      </c>
      <c r="O22" s="96">
        <f t="shared" si="17"/>
        <v>0.66953000909572224</v>
      </c>
      <c r="P22" s="96">
        <f t="shared" si="17"/>
        <v>0.60155074378266615</v>
      </c>
      <c r="Q22" s="96">
        <f t="shared" si="17"/>
        <v>0.46341521672204589</v>
      </c>
      <c r="R22" s="96">
        <f t="shared" si="17"/>
        <v>0.53215503194009861</v>
      </c>
      <c r="S22" s="435">
        <f>J22/J21</f>
        <v>0.37804907885401118</v>
      </c>
      <c r="U22" s="127">
        <f t="shared" si="2"/>
        <v>-0.41944694920348663</v>
      </c>
      <c r="V22" s="124">
        <f t="shared" si="3"/>
        <v>-15.410595308608743</v>
      </c>
    </row>
    <row r="23" spans="1:22" ht="20.100000000000001" customHeight="1" thickBot="1" x14ac:dyDescent="0.3">
      <c r="A23" s="57"/>
      <c r="B23" t="s">
        <v>20</v>
      </c>
      <c r="C23" s="37">
        <v>277960</v>
      </c>
      <c r="D23" s="38">
        <v>245458</v>
      </c>
      <c r="E23" s="38">
        <v>297978</v>
      </c>
      <c r="F23" s="16">
        <v>292113</v>
      </c>
      <c r="G23" s="16">
        <v>208122</v>
      </c>
      <c r="H23" s="17">
        <v>202183</v>
      </c>
      <c r="I23" s="16">
        <v>46799</v>
      </c>
      <c r="J23" s="204">
        <v>50842</v>
      </c>
      <c r="L23" s="96">
        <f>C23/C21</f>
        <v>0.26157174543336348</v>
      </c>
      <c r="M23" s="96">
        <f t="shared" ref="M23:R23" si="18">D23/D21</f>
        <v>0.32184122055730674</v>
      </c>
      <c r="N23" s="96">
        <f t="shared" si="18"/>
        <v>0.2794934229779315</v>
      </c>
      <c r="O23" s="96">
        <f t="shared" si="18"/>
        <v>0.3304699909042777</v>
      </c>
      <c r="P23" s="96">
        <f t="shared" si="18"/>
        <v>0.39844925621733385</v>
      </c>
      <c r="Q23" s="96">
        <f t="shared" si="18"/>
        <v>0.53658478327795411</v>
      </c>
      <c r="R23" s="96">
        <f t="shared" si="18"/>
        <v>0.46784496805990144</v>
      </c>
      <c r="S23" s="435">
        <f>J23/J21</f>
        <v>0.62195092114598882</v>
      </c>
      <c r="U23" s="125">
        <f t="shared" si="2"/>
        <v>8.6390734844761646E-2</v>
      </c>
      <c r="V23" s="124">
        <f t="shared" si="3"/>
        <v>15.410595308608737</v>
      </c>
    </row>
    <row r="24" spans="1:22" ht="20.100000000000001" customHeight="1" thickBot="1" x14ac:dyDescent="0.3">
      <c r="A24" s="10" t="s">
        <v>22</v>
      </c>
      <c r="B24" s="11"/>
      <c r="C24" s="18">
        <v>6243657</v>
      </c>
      <c r="D24" s="19">
        <v>5984241</v>
      </c>
      <c r="E24" s="19">
        <v>6482985</v>
      </c>
      <c r="F24" s="19">
        <v>6587282</v>
      </c>
      <c r="G24" s="19">
        <v>5490782</v>
      </c>
      <c r="H24" s="20">
        <v>5301195</v>
      </c>
      <c r="I24" s="19">
        <v>1283705</v>
      </c>
      <c r="J24" s="188">
        <v>1430432</v>
      </c>
      <c r="L24" s="156">
        <f>C24/C45</f>
        <v>5.6896455192564255E-2</v>
      </c>
      <c r="M24" s="156">
        <f t="shared" ref="M24:R24" si="19">D24/D45</f>
        <v>5.3257762923004374E-2</v>
      </c>
      <c r="N24" s="156">
        <f t="shared" si="19"/>
        <v>5.6322907840219039E-2</v>
      </c>
      <c r="O24" s="156">
        <f t="shared" si="19"/>
        <v>5.2867590469332551E-2</v>
      </c>
      <c r="P24" s="156">
        <f t="shared" si="19"/>
        <v>4.902393234296594E-2</v>
      </c>
      <c r="Q24" s="156">
        <f t="shared" si="19"/>
        <v>4.5926796073007453E-2</v>
      </c>
      <c r="R24" s="156">
        <f t="shared" si="19"/>
        <v>4.9544099190319726E-2</v>
      </c>
      <c r="S24" s="434">
        <f>J24/J45</f>
        <v>5.1650481959277336E-2</v>
      </c>
      <c r="U24" s="122">
        <f t="shared" si="2"/>
        <v>0.11429962491382366</v>
      </c>
      <c r="V24" s="121">
        <f t="shared" si="3"/>
        <v>0.21063827689576098</v>
      </c>
    </row>
    <row r="25" spans="1:22" ht="19.5" customHeight="1" x14ac:dyDescent="0.25">
      <c r="A25" s="57"/>
      <c r="B25" t="s">
        <v>19</v>
      </c>
      <c r="C25" s="37">
        <v>1595497</v>
      </c>
      <c r="D25" s="38">
        <v>1691808</v>
      </c>
      <c r="E25" s="38">
        <v>2701487</v>
      </c>
      <c r="F25" s="16">
        <v>2635299</v>
      </c>
      <c r="G25" s="16">
        <v>1783393</v>
      </c>
      <c r="H25" s="17">
        <v>1521409</v>
      </c>
      <c r="I25" s="16">
        <v>430171</v>
      </c>
      <c r="J25" s="204">
        <v>412835</v>
      </c>
      <c r="L25" s="96">
        <f>C25/C24</f>
        <v>0.2555388612795354</v>
      </c>
      <c r="M25" s="96">
        <f t="shared" ref="M25:R25" si="20">D25/D24</f>
        <v>0.28271053923129097</v>
      </c>
      <c r="N25" s="96">
        <f t="shared" si="20"/>
        <v>0.41670418796279801</v>
      </c>
      <c r="O25" s="96">
        <f t="shared" si="20"/>
        <v>0.40005862812613763</v>
      </c>
      <c r="P25" s="96">
        <f t="shared" si="20"/>
        <v>0.32479763356112118</v>
      </c>
      <c r="Q25" s="96">
        <f t="shared" si="20"/>
        <v>0.28699359295404148</v>
      </c>
      <c r="R25" s="96">
        <f t="shared" si="20"/>
        <v>0.33510113304848077</v>
      </c>
      <c r="S25" s="435">
        <f>J25/J24</f>
        <v>0.28860861613834143</v>
      </c>
      <c r="U25" s="127">
        <f t="shared" si="2"/>
        <v>-4.0300252690209246E-2</v>
      </c>
      <c r="V25" s="124">
        <f t="shared" si="3"/>
        <v>-4.6492516910139337</v>
      </c>
    </row>
    <row r="26" spans="1:22" ht="20.100000000000001" customHeight="1" thickBot="1" x14ac:dyDescent="0.3">
      <c r="A26" s="57"/>
      <c r="B26" t="s">
        <v>20</v>
      </c>
      <c r="C26" s="37">
        <v>4648160</v>
      </c>
      <c r="D26" s="38">
        <v>4292433</v>
      </c>
      <c r="E26" s="38">
        <v>3781498</v>
      </c>
      <c r="F26" s="16">
        <v>3951983</v>
      </c>
      <c r="G26" s="16">
        <v>3707389</v>
      </c>
      <c r="H26" s="17">
        <v>3779786</v>
      </c>
      <c r="I26" s="16">
        <v>853534</v>
      </c>
      <c r="J26" s="204">
        <v>1017597</v>
      </c>
      <c r="L26" s="96">
        <f>C26/C24</f>
        <v>0.7444611387204646</v>
      </c>
      <c r="M26" s="96">
        <f t="shared" ref="M26:R26" si="21">D26/D24</f>
        <v>0.71728946076870903</v>
      </c>
      <c r="N26" s="96">
        <f t="shared" si="21"/>
        <v>0.58329581203720204</v>
      </c>
      <c r="O26" s="96">
        <f t="shared" si="21"/>
        <v>0.59994137187386243</v>
      </c>
      <c r="P26" s="96">
        <f t="shared" si="21"/>
        <v>0.67520236643887888</v>
      </c>
      <c r="Q26" s="96">
        <f t="shared" si="21"/>
        <v>0.71300640704595852</v>
      </c>
      <c r="R26" s="96">
        <f t="shared" si="21"/>
        <v>0.66489886695151923</v>
      </c>
      <c r="S26" s="435">
        <f>J26/J24</f>
        <v>0.71139138386165857</v>
      </c>
      <c r="U26" s="125">
        <f t="shared" si="2"/>
        <v>0.19221612730131429</v>
      </c>
      <c r="V26" s="124">
        <f t="shared" si="3"/>
        <v>4.6492516910139337</v>
      </c>
    </row>
    <row r="27" spans="1:22" ht="20.100000000000001" customHeight="1" thickBot="1" x14ac:dyDescent="0.3">
      <c r="A27" s="10" t="s">
        <v>14</v>
      </c>
      <c r="B27" s="11"/>
      <c r="C27" s="18">
        <v>372565</v>
      </c>
      <c r="D27" s="19">
        <v>415358</v>
      </c>
      <c r="E27" s="19">
        <v>770569</v>
      </c>
      <c r="F27" s="19">
        <v>903668</v>
      </c>
      <c r="G27" s="19">
        <v>848363</v>
      </c>
      <c r="H27" s="20">
        <v>969926</v>
      </c>
      <c r="I27" s="19">
        <v>145369</v>
      </c>
      <c r="J27" s="188">
        <v>285282</v>
      </c>
      <c r="L27" s="156">
        <f>C27/C45</f>
        <v>3.3950660372306972E-3</v>
      </c>
      <c r="M27" s="156">
        <f t="shared" ref="M27:R27" si="22">D27/D45</f>
        <v>3.6965486336819073E-3</v>
      </c>
      <c r="N27" s="156">
        <f t="shared" si="22"/>
        <v>6.6945530140097107E-3</v>
      </c>
      <c r="O27" s="156">
        <f t="shared" si="22"/>
        <v>7.2525739362973686E-3</v>
      </c>
      <c r="P27" s="156">
        <f t="shared" si="22"/>
        <v>7.5745295140611331E-3</v>
      </c>
      <c r="Q27" s="156">
        <f t="shared" si="22"/>
        <v>8.4029343587451195E-3</v>
      </c>
      <c r="R27" s="156">
        <f t="shared" si="22"/>
        <v>5.6104604680963215E-3</v>
      </c>
      <c r="S27" s="434">
        <f>J27/J45</f>
        <v>1.0301050867364934E-2</v>
      </c>
      <c r="U27" s="122">
        <f t="shared" si="2"/>
        <v>0.96246792644924295</v>
      </c>
      <c r="V27" s="121">
        <f t="shared" si="3"/>
        <v>0.46905903992686127</v>
      </c>
    </row>
    <row r="28" spans="1:22" ht="20.100000000000001" customHeight="1" x14ac:dyDescent="0.25">
      <c r="A28" s="57"/>
      <c r="B28" t="s">
        <v>19</v>
      </c>
      <c r="C28" s="37">
        <v>104050</v>
      </c>
      <c r="D28" s="38">
        <v>91126</v>
      </c>
      <c r="E28" s="38">
        <v>458225</v>
      </c>
      <c r="F28" s="16">
        <v>368620</v>
      </c>
      <c r="G28" s="16">
        <v>266210</v>
      </c>
      <c r="H28" s="17">
        <v>343698</v>
      </c>
      <c r="I28" s="16">
        <v>69343</v>
      </c>
      <c r="J28" s="204">
        <v>82328</v>
      </c>
      <c r="L28" s="96">
        <f>C28/C27</f>
        <v>0.2792801256156644</v>
      </c>
      <c r="M28" s="96">
        <f t="shared" ref="M28:R28" si="23">D28/D27</f>
        <v>0.21939146471236862</v>
      </c>
      <c r="N28" s="96">
        <f t="shared" si="23"/>
        <v>0.59465797352346128</v>
      </c>
      <c r="O28" s="96">
        <f t="shared" si="23"/>
        <v>0.40791529632564172</v>
      </c>
      <c r="P28" s="96">
        <f t="shared" si="23"/>
        <v>0.31379256285340118</v>
      </c>
      <c r="Q28" s="96">
        <f t="shared" si="23"/>
        <v>0.35435486830954116</v>
      </c>
      <c r="R28" s="96">
        <f t="shared" si="23"/>
        <v>0.47701366866388295</v>
      </c>
      <c r="S28" s="435">
        <f>J28/J27</f>
        <v>0.28858462854298556</v>
      </c>
      <c r="U28" s="127">
        <f t="shared" si="2"/>
        <v>0.18725754582293816</v>
      </c>
      <c r="V28" s="124">
        <f t="shared" si="3"/>
        <v>-18.84290401208974</v>
      </c>
    </row>
    <row r="29" spans="1:22" ht="20.100000000000001" customHeight="1" thickBot="1" x14ac:dyDescent="0.3">
      <c r="A29" s="57"/>
      <c r="B29" t="s">
        <v>20</v>
      </c>
      <c r="C29" s="37">
        <v>268515</v>
      </c>
      <c r="D29" s="38">
        <v>324232</v>
      </c>
      <c r="E29" s="38">
        <v>312344</v>
      </c>
      <c r="F29" s="16">
        <v>535048</v>
      </c>
      <c r="G29" s="16">
        <v>582153</v>
      </c>
      <c r="H29" s="17">
        <v>626228</v>
      </c>
      <c r="I29" s="16">
        <v>76026</v>
      </c>
      <c r="J29" s="204">
        <v>202954</v>
      </c>
      <c r="L29" s="96">
        <f>C29/C27</f>
        <v>0.7207198743843356</v>
      </c>
      <c r="M29" s="96">
        <f t="shared" ref="M29:R29" si="24">D29/D27</f>
        <v>0.78060853528763141</v>
      </c>
      <c r="N29" s="96">
        <f t="shared" si="24"/>
        <v>0.40534202647653877</v>
      </c>
      <c r="O29" s="96">
        <f t="shared" si="24"/>
        <v>0.59208470367435828</v>
      </c>
      <c r="P29" s="96">
        <f t="shared" si="24"/>
        <v>0.68620743714659882</v>
      </c>
      <c r="Q29" s="96">
        <f t="shared" si="24"/>
        <v>0.6456451316904589</v>
      </c>
      <c r="R29" s="96">
        <f t="shared" si="24"/>
        <v>0.52298633133611705</v>
      </c>
      <c r="S29" s="435">
        <f>J29/J27</f>
        <v>0.7114153714570145</v>
      </c>
      <c r="U29" s="125">
        <f t="shared" si="2"/>
        <v>1.669534106752953</v>
      </c>
      <c r="V29" s="124">
        <f t="shared" si="3"/>
        <v>18.842904012089747</v>
      </c>
    </row>
    <row r="30" spans="1:22" ht="20.100000000000001" customHeight="1" thickBot="1" x14ac:dyDescent="0.3">
      <c r="A30" s="10" t="s">
        <v>9</v>
      </c>
      <c r="B30" s="11"/>
      <c r="C30" s="18">
        <v>3895621</v>
      </c>
      <c r="D30" s="19">
        <v>4806982</v>
      </c>
      <c r="E30" s="19">
        <v>5482162</v>
      </c>
      <c r="F30" s="19">
        <v>5290110</v>
      </c>
      <c r="G30" s="19">
        <v>4588314</v>
      </c>
      <c r="H30" s="20">
        <v>5045995</v>
      </c>
      <c r="I30" s="19">
        <v>1113429</v>
      </c>
      <c r="J30" s="188">
        <v>1203708</v>
      </c>
      <c r="L30" s="156">
        <f>C30/C45</f>
        <v>3.5499551893019163E-2</v>
      </c>
      <c r="M30" s="156">
        <f t="shared" ref="M30:R30" si="25">D30/D45</f>
        <v>4.2780547730472317E-2</v>
      </c>
      <c r="N30" s="156">
        <f t="shared" si="25"/>
        <v>4.7627953032615515E-2</v>
      </c>
      <c r="O30" s="156">
        <f t="shared" si="25"/>
        <v>4.2456869011789813E-2</v>
      </c>
      <c r="P30" s="156">
        <f t="shared" si="25"/>
        <v>4.0966331408583224E-2</v>
      </c>
      <c r="Q30" s="156">
        <f t="shared" si="25"/>
        <v>4.3715876014825954E-2</v>
      </c>
      <c r="R30" s="156">
        <f t="shared" si="25"/>
        <v>4.2972362666951133E-2</v>
      </c>
      <c r="S30" s="434">
        <f>J30/J45</f>
        <v>4.3463861503544247E-2</v>
      </c>
      <c r="U30" s="122">
        <f t="shared" si="2"/>
        <v>8.1081954933812567E-2</v>
      </c>
      <c r="V30" s="121">
        <f t="shared" si="3"/>
        <v>4.9149883659311416E-2</v>
      </c>
    </row>
    <row r="31" spans="1:22" ht="20.100000000000001" customHeight="1" x14ac:dyDescent="0.25">
      <c r="A31" s="57"/>
      <c r="B31" t="s">
        <v>19</v>
      </c>
      <c r="C31" s="37">
        <v>3628299</v>
      </c>
      <c r="D31" s="38">
        <v>4602038</v>
      </c>
      <c r="E31" s="38">
        <v>5234814</v>
      </c>
      <c r="F31" s="16">
        <v>4932387</v>
      </c>
      <c r="G31" s="16">
        <v>4431086</v>
      </c>
      <c r="H31" s="17">
        <v>4764114</v>
      </c>
      <c r="I31" s="16">
        <v>1087755</v>
      </c>
      <c r="J31" s="204">
        <v>1120053</v>
      </c>
      <c r="L31" s="96">
        <f>C31/C30</f>
        <v>0.93137884819904193</v>
      </c>
      <c r="M31" s="96">
        <f t="shared" ref="M31:R31" si="26">D31/D30</f>
        <v>0.95736534898612058</v>
      </c>
      <c r="N31" s="96">
        <f t="shared" si="26"/>
        <v>0.95488130412782402</v>
      </c>
      <c r="O31" s="96">
        <f t="shared" si="26"/>
        <v>0.93237891083550251</v>
      </c>
      <c r="P31" s="96">
        <f t="shared" si="26"/>
        <v>0.96573294678611799</v>
      </c>
      <c r="Q31" s="96">
        <f t="shared" si="26"/>
        <v>0.94413767750463484</v>
      </c>
      <c r="R31" s="96">
        <f t="shared" si="26"/>
        <v>0.97694150233198529</v>
      </c>
      <c r="S31" s="435">
        <f>J31/J30</f>
        <v>0.93050224805351467</v>
      </c>
      <c r="U31" s="127">
        <f t="shared" si="2"/>
        <v>2.9692348001158348E-2</v>
      </c>
      <c r="V31" s="124">
        <f t="shared" si="3"/>
        <v>-4.6439254278470621</v>
      </c>
    </row>
    <row r="32" spans="1:22" ht="20.100000000000001" customHeight="1" thickBot="1" x14ac:dyDescent="0.3">
      <c r="A32" s="57"/>
      <c r="B32" t="s">
        <v>20</v>
      </c>
      <c r="C32" s="37">
        <v>267322</v>
      </c>
      <c r="D32" s="38">
        <v>204944</v>
      </c>
      <c r="E32" s="38">
        <v>247348</v>
      </c>
      <c r="F32" s="16">
        <v>357723</v>
      </c>
      <c r="G32" s="16">
        <v>157228</v>
      </c>
      <c r="H32" s="17">
        <v>281881</v>
      </c>
      <c r="I32" s="16">
        <v>25674</v>
      </c>
      <c r="J32" s="204">
        <v>83655</v>
      </c>
      <c r="L32" s="96">
        <f>C32/C30</f>
        <v>6.8621151800958055E-2</v>
      </c>
      <c r="M32" s="96">
        <f t="shared" ref="M32:R32" si="27">D32/D30</f>
        <v>4.2634651013879393E-2</v>
      </c>
      <c r="N32" s="96">
        <f t="shared" si="27"/>
        <v>4.5118695872175978E-2</v>
      </c>
      <c r="O32" s="96">
        <f t="shared" si="27"/>
        <v>6.7621089164497522E-2</v>
      </c>
      <c r="P32" s="96">
        <f t="shared" si="27"/>
        <v>3.426705321388205E-2</v>
      </c>
      <c r="Q32" s="96">
        <f t="shared" si="27"/>
        <v>5.5862322495365137E-2</v>
      </c>
      <c r="R32" s="96">
        <f t="shared" si="27"/>
        <v>2.3058497668014755E-2</v>
      </c>
      <c r="S32" s="435">
        <f>J32/J30</f>
        <v>6.9497751946485359E-2</v>
      </c>
      <c r="U32" s="125">
        <f t="shared" si="2"/>
        <v>2.2583547557840618</v>
      </c>
      <c r="V32" s="124">
        <f t="shared" si="3"/>
        <v>4.6439254278470603</v>
      </c>
    </row>
    <row r="33" spans="1:16384" ht="20.100000000000001" customHeight="1" thickBot="1" x14ac:dyDescent="0.3">
      <c r="A33" s="10" t="s">
        <v>12</v>
      </c>
      <c r="B33" s="11"/>
      <c r="C33" s="18">
        <v>4845416</v>
      </c>
      <c r="D33" s="19">
        <v>5201550</v>
      </c>
      <c r="E33" s="19">
        <v>5167240</v>
      </c>
      <c r="F33" s="19">
        <v>10234145</v>
      </c>
      <c r="G33" s="19">
        <v>8944119</v>
      </c>
      <c r="H33" s="20">
        <v>8603948</v>
      </c>
      <c r="I33" s="19">
        <v>1923195</v>
      </c>
      <c r="J33" s="188">
        <v>2342629</v>
      </c>
      <c r="L33" s="156">
        <f>C33/C45</f>
        <v>4.4154730846575001E-2</v>
      </c>
      <c r="M33" s="156">
        <f t="shared" ref="M33:R33" si="28">D33/D45</f>
        <v>4.6292072249789637E-2</v>
      </c>
      <c r="N33" s="156">
        <f t="shared" si="28"/>
        <v>4.4891972186931396E-2</v>
      </c>
      <c r="O33" s="156">
        <f t="shared" si="28"/>
        <v>8.213624172515574E-2</v>
      </c>
      <c r="P33" s="156">
        <f t="shared" si="28"/>
        <v>7.985672800767471E-2</v>
      </c>
      <c r="Q33" s="156">
        <f t="shared" si="28"/>
        <v>7.4540130144007219E-2</v>
      </c>
      <c r="R33" s="156">
        <f t="shared" si="28"/>
        <v>7.4224969009489689E-2</v>
      </c>
      <c r="S33" s="434">
        <f>J33/J45</f>
        <v>8.4588373933035546E-2</v>
      </c>
      <c r="U33" s="122">
        <f t="shared" si="2"/>
        <v>0.21809228913344719</v>
      </c>
      <c r="V33" s="121">
        <f t="shared" si="3"/>
        <v>1.0363404923545858</v>
      </c>
    </row>
    <row r="34" spans="1:16384" customFormat="1" ht="20.100000000000001" customHeight="1" x14ac:dyDescent="0.25">
      <c r="A34" s="57"/>
      <c r="B34" t="s">
        <v>19</v>
      </c>
      <c r="C34" s="37">
        <v>4382170</v>
      </c>
      <c r="D34" s="38">
        <v>4753054</v>
      </c>
      <c r="E34" s="38">
        <v>4732215</v>
      </c>
      <c r="F34" s="16">
        <v>9689886</v>
      </c>
      <c r="G34" s="16">
        <v>8440144</v>
      </c>
      <c r="H34" s="17">
        <v>8126110</v>
      </c>
      <c r="I34" s="16">
        <v>1811617</v>
      </c>
      <c r="J34" s="204">
        <v>2249249</v>
      </c>
      <c r="L34" s="96">
        <f>C34/C33</f>
        <v>0.90439499931481626</v>
      </c>
      <c r="M34" s="96">
        <f t="shared" ref="M34:R34" si="29">D34/D33</f>
        <v>0.91377647047514687</v>
      </c>
      <c r="N34" s="96">
        <f t="shared" si="29"/>
        <v>0.91581095517142619</v>
      </c>
      <c r="O34" s="96">
        <f t="shared" si="29"/>
        <v>0.94681929951158594</v>
      </c>
      <c r="P34" s="96">
        <f t="shared" si="29"/>
        <v>0.94365291875029833</v>
      </c>
      <c r="Q34" s="96">
        <f t="shared" si="29"/>
        <v>0.94446293724694752</v>
      </c>
      <c r="R34" s="96">
        <f t="shared" si="29"/>
        <v>0.94198300224366227</v>
      </c>
      <c r="S34" s="435">
        <f>J34/J33</f>
        <v>0.96013880132107987</v>
      </c>
      <c r="U34" s="127">
        <f t="shared" si="2"/>
        <v>0.2415698240853337</v>
      </c>
      <c r="V34" s="124">
        <f t="shared" si="3"/>
        <v>1.81557990774176</v>
      </c>
    </row>
    <row r="35" spans="1:16384" customFormat="1" ht="20.100000000000001" customHeight="1" thickBot="1" x14ac:dyDescent="0.3">
      <c r="A35" s="57"/>
      <c r="B35" t="s">
        <v>20</v>
      </c>
      <c r="C35" s="37">
        <v>463246</v>
      </c>
      <c r="D35" s="38">
        <v>448496</v>
      </c>
      <c r="E35" s="38">
        <v>435025</v>
      </c>
      <c r="F35" s="16">
        <v>544259</v>
      </c>
      <c r="G35" s="16">
        <v>503975</v>
      </c>
      <c r="H35" s="17">
        <v>477838</v>
      </c>
      <c r="I35" s="16">
        <v>111578</v>
      </c>
      <c r="J35" s="204">
        <v>93380</v>
      </c>
      <c r="L35" s="96">
        <f>C35/C33</f>
        <v>9.5605000685183683E-2</v>
      </c>
      <c r="M35" s="96">
        <f t="shared" ref="M35:R35" si="30">D35/D33</f>
        <v>8.6223529524853168E-2</v>
      </c>
      <c r="N35" s="96">
        <f t="shared" si="30"/>
        <v>8.4189044828573867E-2</v>
      </c>
      <c r="O35" s="96">
        <f t="shared" si="30"/>
        <v>5.3180700488414029E-2</v>
      </c>
      <c r="P35" s="96">
        <f t="shared" si="30"/>
        <v>5.6347081249701621E-2</v>
      </c>
      <c r="Q35" s="96">
        <f t="shared" si="30"/>
        <v>5.5537062753052438E-2</v>
      </c>
      <c r="R35" s="96">
        <f t="shared" si="30"/>
        <v>5.8016997756337764E-2</v>
      </c>
      <c r="S35" s="435">
        <f>J35/J33</f>
        <v>3.9861198678920136E-2</v>
      </c>
      <c r="U35" s="125">
        <f t="shared" si="2"/>
        <v>-0.16309666780189644</v>
      </c>
      <c r="V35" s="124">
        <f t="shared" si="3"/>
        <v>-1.8155799077417627</v>
      </c>
    </row>
    <row r="36" spans="1:16384" ht="20.100000000000001" customHeight="1" thickBot="1" x14ac:dyDescent="0.3">
      <c r="A36" s="10" t="s">
        <v>11</v>
      </c>
      <c r="B36" s="11"/>
      <c r="C36" s="18">
        <v>14042265</v>
      </c>
      <c r="D36" s="19">
        <v>14810295</v>
      </c>
      <c r="E36" s="19">
        <v>17624800</v>
      </c>
      <c r="F36" s="19">
        <v>20081558</v>
      </c>
      <c r="G36" s="19">
        <v>20605445</v>
      </c>
      <c r="H36" s="20">
        <v>21793581</v>
      </c>
      <c r="I36" s="19">
        <v>5394098</v>
      </c>
      <c r="J36" s="188">
        <v>4931377</v>
      </c>
      <c r="L36" s="156">
        <f>C36/C45</f>
        <v>0.12796268298764862</v>
      </c>
      <c r="M36" s="156">
        <f t="shared" ref="M36:R36" si="31">D36/D45</f>
        <v>0.13180672033926391</v>
      </c>
      <c r="N36" s="156">
        <f t="shared" si="31"/>
        <v>0.15312082105732044</v>
      </c>
      <c r="O36" s="156">
        <f t="shared" si="31"/>
        <v>0.16116868601194678</v>
      </c>
      <c r="P36" s="156">
        <f t="shared" si="31"/>
        <v>0.18397378398499628</v>
      </c>
      <c r="Q36" s="156">
        <f t="shared" si="31"/>
        <v>0.18880824989225448</v>
      </c>
      <c r="R36" s="156">
        <f t="shared" si="31"/>
        <v>0.20818313113550643</v>
      </c>
      <c r="S36" s="434">
        <f>J36/J45</f>
        <v>0.17806368899248282</v>
      </c>
      <c r="U36" s="122">
        <f t="shared" si="2"/>
        <v>-8.5782831531796416E-2</v>
      </c>
      <c r="V36" s="121">
        <f t="shared" si="3"/>
        <v>-3.0119442143023618</v>
      </c>
      <c r="AD36" s="413"/>
      <c r="AE36" s="414"/>
      <c r="AF36" s="414"/>
      <c r="AG36" s="414"/>
      <c r="AH36" s="414"/>
      <c r="AI36" s="415"/>
      <c r="AJ36" s="415"/>
      <c r="AK36" s="1"/>
      <c r="AL36" s="1"/>
      <c r="AM36" s="413"/>
      <c r="AN36" s="413"/>
      <c r="AO36" s="413"/>
      <c r="AP36" s="413"/>
      <c r="AQ36" s="414"/>
      <c r="AR36" s="414"/>
      <c r="AS36" s="414"/>
      <c r="AT36" s="414"/>
      <c r="AU36" s="415"/>
      <c r="AV36" s="415"/>
      <c r="AW36" s="1"/>
      <c r="AX36" s="1"/>
      <c r="AY36" s="413"/>
      <c r="AZ36" s="413"/>
      <c r="BA36" s="413"/>
      <c r="BB36" s="413"/>
      <c r="BC36" s="414"/>
      <c r="BD36" s="414"/>
      <c r="BE36" s="414"/>
      <c r="BF36" s="414"/>
      <c r="BG36" s="415"/>
      <c r="BH36" s="415"/>
      <c r="BI36" s="1"/>
      <c r="BJ36" s="1"/>
      <c r="BK36" s="413"/>
      <c r="BL36" s="413"/>
      <c r="BM36" s="413"/>
      <c r="BN36" s="413"/>
      <c r="BO36" s="414"/>
      <c r="BP36" s="414"/>
      <c r="BQ36" s="414"/>
      <c r="BR36" s="414"/>
      <c r="BS36" s="415"/>
      <c r="BT36" s="415"/>
      <c r="BU36" s="1"/>
      <c r="BV36" s="1"/>
      <c r="BW36" s="413"/>
      <c r="BX36" s="413"/>
      <c r="BY36" s="413"/>
      <c r="BZ36" s="413"/>
      <c r="CA36" s="414"/>
      <c r="CB36" s="414"/>
      <c r="CC36" s="414"/>
      <c r="CD36" s="414"/>
      <c r="CE36" s="415"/>
      <c r="CF36" s="415"/>
      <c r="CG36" s="1"/>
      <c r="CH36" s="1"/>
      <c r="CI36" s="413"/>
      <c r="CJ36" s="413"/>
      <c r="CK36" s="413"/>
      <c r="CL36" s="413"/>
      <c r="CM36" s="414"/>
      <c r="CN36" s="414"/>
      <c r="CO36" s="414"/>
      <c r="CP36" s="414"/>
      <c r="CQ36" s="415"/>
      <c r="CR36" s="415"/>
      <c r="CS36" s="1"/>
      <c r="CT36" s="1"/>
      <c r="CU36" s="413"/>
      <c r="CV36" s="413"/>
      <c r="CW36" s="413"/>
      <c r="CX36" s="413"/>
      <c r="CY36" s="414"/>
      <c r="CZ36" s="414"/>
      <c r="DA36" s="414"/>
      <c r="DB36" s="414"/>
      <c r="DC36" s="415"/>
      <c r="DD36" s="415"/>
      <c r="DE36" s="1"/>
      <c r="DF36" s="1"/>
      <c r="DG36" s="413"/>
      <c r="DH36" s="413"/>
      <c r="DI36" s="413"/>
      <c r="DJ36" s="413"/>
      <c r="DK36" s="414"/>
      <c r="DL36" s="414"/>
      <c r="DM36" s="414"/>
      <c r="DN36" s="414"/>
      <c r="DO36" s="415"/>
      <c r="DP36" s="415"/>
      <c r="DQ36" s="1"/>
      <c r="DR36" s="1"/>
      <c r="DS36" s="413"/>
      <c r="DT36" s="413"/>
      <c r="DU36" s="413"/>
      <c r="DV36" s="413"/>
      <c r="DW36" s="414"/>
      <c r="DX36" s="414"/>
      <c r="DY36" s="414"/>
      <c r="DZ36" s="414"/>
      <c r="EA36" s="415"/>
      <c r="EB36" s="415"/>
      <c r="EC36" s="1"/>
      <c r="ED36" s="1"/>
      <c r="EE36" s="413"/>
      <c r="EF36" s="413"/>
      <c r="EG36" s="413"/>
      <c r="EH36" s="413"/>
      <c r="EI36" s="414"/>
      <c r="EJ36" s="414"/>
      <c r="EK36" s="414"/>
      <c r="EL36" s="414"/>
      <c r="EM36" s="415"/>
      <c r="EN36" s="415"/>
      <c r="EO36" s="1"/>
      <c r="EP36" s="1"/>
      <c r="EQ36" s="413"/>
      <c r="ER36" s="413"/>
      <c r="ES36" s="413"/>
      <c r="ET36" s="413"/>
      <c r="EU36" s="414"/>
      <c r="EV36" s="414"/>
      <c r="EW36" s="414"/>
      <c r="EX36" s="414"/>
      <c r="EY36" s="415"/>
      <c r="EZ36" s="415"/>
      <c r="FA36" s="1"/>
      <c r="FB36" s="1"/>
      <c r="FC36" s="413"/>
      <c r="FD36" s="413"/>
      <c r="FE36" s="413"/>
      <c r="FF36" s="413"/>
      <c r="FG36" s="414"/>
      <c r="FH36" s="414"/>
      <c r="FI36" s="414"/>
      <c r="FJ36" s="414"/>
      <c r="FK36" s="415"/>
      <c r="FL36" s="415"/>
      <c r="FM36" s="1"/>
      <c r="FN36" s="1"/>
      <c r="FO36" s="413"/>
      <c r="FP36" s="413"/>
      <c r="FQ36" s="413"/>
      <c r="FR36" s="413"/>
      <c r="FS36" s="414"/>
      <c r="FT36" s="414"/>
      <c r="FU36" s="414"/>
      <c r="FV36" s="414"/>
      <c r="FW36" s="415"/>
      <c r="FX36" s="415"/>
      <c r="FY36" s="1"/>
      <c r="FZ36" s="1"/>
      <c r="GA36" s="413"/>
      <c r="GB36" s="413"/>
      <c r="GC36" s="413"/>
      <c r="GD36" s="413"/>
      <c r="GE36" s="414"/>
      <c r="GF36" s="414"/>
      <c r="GG36" s="414"/>
      <c r="GH36" s="414"/>
      <c r="GI36" s="415"/>
      <c r="GJ36" s="415"/>
      <c r="GK36" s="1"/>
      <c r="GL36" s="1"/>
      <c r="GM36" s="413"/>
      <c r="GN36" s="413"/>
      <c r="GO36" s="413"/>
      <c r="GP36" s="413"/>
      <c r="GQ36" s="414"/>
      <c r="GR36" s="414"/>
      <c r="GS36" s="414"/>
      <c r="GT36" s="414"/>
      <c r="GU36" s="415"/>
      <c r="GV36" s="415"/>
      <c r="GW36" s="1"/>
      <c r="GX36" s="1"/>
      <c r="GY36" s="413"/>
      <c r="GZ36" s="413"/>
      <c r="HA36" s="413"/>
      <c r="HB36" s="413"/>
      <c r="HC36" s="414"/>
      <c r="HD36" s="414"/>
      <c r="HE36" s="414"/>
      <c r="HF36" s="414"/>
      <c r="HG36" s="415"/>
      <c r="HH36" s="415"/>
      <c r="HI36" s="1"/>
      <c r="HJ36" s="1"/>
      <c r="HK36" s="413"/>
      <c r="HL36" s="413"/>
      <c r="HM36" s="413"/>
      <c r="HN36" s="413"/>
      <c r="HO36" s="414"/>
      <c r="HP36" s="414"/>
      <c r="HQ36" s="414"/>
      <c r="HR36" s="414"/>
      <c r="HS36" s="415"/>
      <c r="HT36" s="415"/>
      <c r="HU36" s="1"/>
      <c r="HV36" s="1"/>
      <c r="HW36" s="413"/>
      <c r="HX36" s="413"/>
      <c r="HY36" s="413"/>
      <c r="HZ36" s="413"/>
      <c r="IA36" s="414"/>
      <c r="IB36" s="414"/>
      <c r="IC36" s="414"/>
      <c r="ID36" s="414"/>
      <c r="IE36" s="415"/>
      <c r="IF36" s="415"/>
      <c r="IG36" s="1"/>
      <c r="IH36" s="1"/>
      <c r="II36" s="413"/>
      <c r="IJ36" s="413"/>
      <c r="IK36" s="413"/>
      <c r="IL36" s="413"/>
      <c r="IM36" s="414"/>
      <c r="IN36" s="414"/>
      <c r="IO36" s="414"/>
      <c r="IP36" s="414"/>
      <c r="IQ36" s="415"/>
      <c r="IR36" s="415"/>
      <c r="IS36" s="1"/>
      <c r="IT36" s="1"/>
      <c r="IU36" s="413"/>
      <c r="IV36" s="413"/>
      <c r="IW36" s="413"/>
      <c r="IX36" s="413"/>
      <c r="IY36" s="414"/>
      <c r="IZ36" s="414"/>
      <c r="JA36" s="414"/>
      <c r="JB36" s="414"/>
      <c r="JC36" s="415"/>
      <c r="JD36" s="415"/>
      <c r="JE36" s="1"/>
      <c r="JF36" s="1"/>
      <c r="JG36" s="413"/>
      <c r="JH36" s="413"/>
      <c r="JI36" s="413"/>
      <c r="JJ36" s="413"/>
      <c r="JK36" s="414"/>
      <c r="JL36" s="414"/>
      <c r="JM36" s="414"/>
      <c r="JN36" s="414"/>
      <c r="JO36" s="415"/>
      <c r="JP36" s="415"/>
      <c r="JQ36" s="1"/>
      <c r="JR36" s="1"/>
      <c r="JS36" s="413"/>
      <c r="JT36" s="413"/>
      <c r="JU36" s="413"/>
      <c r="JV36" s="413"/>
      <c r="JW36" s="414"/>
      <c r="JX36" s="414"/>
      <c r="JY36" s="414"/>
      <c r="JZ36" s="414"/>
      <c r="KA36" s="415"/>
      <c r="KB36" s="415"/>
      <c r="KC36" s="1"/>
      <c r="KD36" s="1"/>
      <c r="KE36" s="413"/>
      <c r="KF36" s="413"/>
      <c r="KG36" s="413"/>
      <c r="KH36" s="413"/>
      <c r="KI36" s="414"/>
      <c r="KJ36" s="414"/>
      <c r="KK36" s="414"/>
      <c r="KL36" s="414"/>
      <c r="KM36" s="415"/>
      <c r="KN36" s="415"/>
      <c r="KO36" s="1"/>
      <c r="KP36" s="1"/>
      <c r="KQ36" s="413"/>
      <c r="KR36" s="413"/>
      <c r="KS36" s="35"/>
      <c r="KT36" s="35"/>
      <c r="KU36" s="36"/>
      <c r="KV36" s="36"/>
      <c r="KW36" s="36"/>
      <c r="KX36" s="36"/>
      <c r="KY36" s="416"/>
      <c r="KZ36" s="416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6"/>
      <c r="LL36" s="416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6"/>
      <c r="LX36" s="416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6"/>
      <c r="MJ36" s="416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6"/>
      <c r="MV36" s="416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6"/>
      <c r="NH36" s="416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6"/>
      <c r="NT36" s="416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6"/>
      <c r="OF36" s="416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6"/>
      <c r="OR36" s="416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6"/>
      <c r="PD36" s="416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6"/>
      <c r="PP36" s="416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6"/>
      <c r="QB36" s="416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6"/>
      <c r="QN36" s="416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6"/>
      <c r="QZ36" s="416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6"/>
      <c r="RL36" s="416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6"/>
      <c r="RX36" s="416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6"/>
      <c r="SJ36" s="416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6"/>
      <c r="SV36" s="416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6"/>
      <c r="TH36" s="416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6"/>
      <c r="TT36" s="416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6"/>
      <c r="UF36" s="416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6"/>
      <c r="UR36" s="416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6"/>
      <c r="VD36" s="416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6"/>
      <c r="VP36" s="416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6"/>
      <c r="WB36" s="416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6"/>
      <c r="WN36" s="416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6"/>
      <c r="WZ36" s="416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6"/>
      <c r="XL36" s="416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6"/>
      <c r="XX36" s="416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6"/>
      <c r="YJ36" s="416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6"/>
      <c r="YV36" s="416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6"/>
      <c r="ZH36" s="416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6"/>
      <c r="ZT36" s="416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6"/>
      <c r="AAF36" s="416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6"/>
      <c r="AAR36" s="416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6"/>
      <c r="ABD36" s="416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6"/>
      <c r="ABP36" s="416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6"/>
      <c r="ACB36" s="416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6"/>
      <c r="ACN36" s="416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6"/>
      <c r="ACZ36" s="416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6"/>
      <c r="ADL36" s="416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6"/>
      <c r="ADX36" s="416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6"/>
      <c r="AEJ36" s="416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6"/>
      <c r="AEV36" s="416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6"/>
      <c r="AFH36" s="416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6"/>
      <c r="AFT36" s="416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6"/>
      <c r="AGF36" s="416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6"/>
      <c r="AGR36" s="416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6"/>
      <c r="AHD36" s="416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6"/>
      <c r="AHP36" s="416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6"/>
      <c r="AIB36" s="416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6"/>
      <c r="AIN36" s="416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6"/>
      <c r="AIZ36" s="416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6"/>
      <c r="AJL36" s="416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6"/>
      <c r="AJX36" s="416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6"/>
      <c r="AKJ36" s="416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6"/>
      <c r="AKV36" s="416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6"/>
      <c r="ALH36" s="416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6"/>
      <c r="ALT36" s="416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6"/>
      <c r="AMF36" s="416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6"/>
      <c r="AMR36" s="416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6"/>
      <c r="AND36" s="416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6"/>
      <c r="ANP36" s="416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6"/>
      <c r="AOB36" s="416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6"/>
      <c r="AON36" s="416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6"/>
      <c r="AOZ36" s="416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6"/>
      <c r="APL36" s="416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6"/>
      <c r="APX36" s="416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6"/>
      <c r="AQJ36" s="416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6"/>
      <c r="AQV36" s="416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6"/>
      <c r="ARH36" s="416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6"/>
      <c r="ART36" s="416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6"/>
      <c r="ASF36" s="416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6"/>
      <c r="ASR36" s="416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6"/>
      <c r="ATD36" s="416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6"/>
      <c r="ATP36" s="416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6"/>
      <c r="AUB36" s="416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6"/>
      <c r="AUN36" s="416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6"/>
      <c r="AUZ36" s="416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6"/>
      <c r="AVL36" s="416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6"/>
      <c r="AVX36" s="416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6"/>
      <c r="AWJ36" s="416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6"/>
      <c r="AWV36" s="416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6"/>
      <c r="AXH36" s="416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6"/>
      <c r="AXT36" s="416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6"/>
      <c r="AYF36" s="416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6"/>
      <c r="AYR36" s="416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6"/>
      <c r="AZD36" s="416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6"/>
      <c r="AZP36" s="416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6"/>
      <c r="BAB36" s="416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6"/>
      <c r="BAN36" s="416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6"/>
      <c r="BAZ36" s="416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6"/>
      <c r="BBL36" s="416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6"/>
      <c r="BBX36" s="416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6"/>
      <c r="BCJ36" s="416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6"/>
      <c r="BCV36" s="416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6"/>
      <c r="BDH36" s="416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6"/>
      <c r="BDT36" s="416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6"/>
      <c r="BEF36" s="416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6"/>
      <c r="BER36" s="416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6"/>
      <c r="BFD36" s="416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6"/>
      <c r="BFP36" s="416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6"/>
      <c r="BGB36" s="416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6"/>
      <c r="BGN36" s="416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6"/>
      <c r="BGZ36" s="416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6"/>
      <c r="BHL36" s="416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6"/>
      <c r="BHX36" s="416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6"/>
      <c r="BIJ36" s="416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6"/>
      <c r="BIV36" s="416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6"/>
      <c r="BJH36" s="416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6"/>
      <c r="BJT36" s="416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6"/>
      <c r="BKF36" s="416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6"/>
      <c r="BKR36" s="416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6"/>
      <c r="BLD36" s="416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6"/>
      <c r="BLP36" s="416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6"/>
      <c r="BMB36" s="416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6"/>
      <c r="BMN36" s="416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6"/>
      <c r="BMZ36" s="416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6"/>
      <c r="BNL36" s="416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6"/>
      <c r="BNX36" s="416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6"/>
      <c r="BOJ36" s="416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6"/>
      <c r="BOV36" s="416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6"/>
      <c r="BPH36" s="416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6"/>
      <c r="BPT36" s="416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6"/>
      <c r="BQF36" s="416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6"/>
      <c r="BQR36" s="416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6"/>
      <c r="BRD36" s="416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6"/>
      <c r="BRP36" s="416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6"/>
      <c r="BSB36" s="416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6"/>
      <c r="BSN36" s="416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6"/>
      <c r="BSZ36" s="416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6"/>
      <c r="BTL36" s="416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6"/>
      <c r="BTX36" s="416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6"/>
      <c r="BUJ36" s="416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6"/>
      <c r="BUV36" s="416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6"/>
      <c r="BVH36" s="416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6"/>
      <c r="BVT36" s="416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6"/>
      <c r="BWF36" s="416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6"/>
      <c r="BWR36" s="416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6"/>
      <c r="BXD36" s="416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6"/>
      <c r="BXP36" s="416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6"/>
      <c r="BYB36" s="416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6"/>
      <c r="BYN36" s="416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6"/>
      <c r="BYZ36" s="416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6"/>
      <c r="BZL36" s="416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6"/>
      <c r="BZX36" s="416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6"/>
      <c r="CAJ36" s="416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6"/>
      <c r="CAV36" s="416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6"/>
      <c r="CBH36" s="416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6"/>
      <c r="CBT36" s="416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6"/>
      <c r="CCF36" s="416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6"/>
      <c r="CCR36" s="416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6"/>
      <c r="CDD36" s="416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6"/>
      <c r="CDP36" s="416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6"/>
      <c r="CEB36" s="416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6"/>
      <c r="CEN36" s="416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6"/>
      <c r="CEZ36" s="416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6"/>
      <c r="CFL36" s="416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6"/>
      <c r="CFX36" s="416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6"/>
      <c r="CGJ36" s="416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6"/>
      <c r="CGV36" s="416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6"/>
      <c r="CHH36" s="416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6"/>
      <c r="CHT36" s="416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6"/>
      <c r="CIF36" s="416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6"/>
      <c r="CIR36" s="416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6"/>
      <c r="CJD36" s="416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6"/>
      <c r="CJP36" s="416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6"/>
      <c r="CKB36" s="416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6"/>
      <c r="CKN36" s="416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6"/>
      <c r="CKZ36" s="416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6"/>
      <c r="CLL36" s="416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6"/>
      <c r="CLX36" s="416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6"/>
      <c r="CMJ36" s="416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6"/>
      <c r="CMV36" s="416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6"/>
      <c r="CNH36" s="416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6"/>
      <c r="CNT36" s="416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6"/>
      <c r="COF36" s="416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6"/>
      <c r="COR36" s="416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6"/>
      <c r="CPD36" s="416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6"/>
      <c r="CPP36" s="416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6"/>
      <c r="CQB36" s="416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6"/>
      <c r="CQN36" s="416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6"/>
      <c r="CQZ36" s="416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6"/>
      <c r="CRL36" s="416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6"/>
      <c r="CRX36" s="416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6"/>
      <c r="CSJ36" s="416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6"/>
      <c r="CSV36" s="416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6"/>
      <c r="CTH36" s="416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6"/>
      <c r="CTT36" s="416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6"/>
      <c r="CUF36" s="416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6"/>
      <c r="CUR36" s="416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6"/>
      <c r="CVD36" s="416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6"/>
      <c r="CVP36" s="416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6"/>
      <c r="CWB36" s="416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6"/>
      <c r="CWN36" s="416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6"/>
      <c r="CWZ36" s="416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6"/>
      <c r="CXL36" s="416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6"/>
      <c r="CXX36" s="416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6"/>
      <c r="CYJ36" s="416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6"/>
      <c r="CYV36" s="416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6"/>
      <c r="CZH36" s="416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6"/>
      <c r="CZT36" s="416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6"/>
      <c r="DAF36" s="416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6"/>
      <c r="DAR36" s="416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6"/>
      <c r="DBD36" s="416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6"/>
      <c r="DBP36" s="416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6"/>
      <c r="DCB36" s="416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6"/>
      <c r="DCN36" s="416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6"/>
      <c r="DCZ36" s="416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6"/>
      <c r="DDL36" s="416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6"/>
      <c r="DDX36" s="416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6"/>
      <c r="DEJ36" s="416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6"/>
      <c r="DEV36" s="416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6"/>
      <c r="DFH36" s="416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6"/>
      <c r="DFT36" s="416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6"/>
      <c r="DGF36" s="416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6"/>
      <c r="DGR36" s="416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6"/>
      <c r="DHD36" s="416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6"/>
      <c r="DHP36" s="416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6"/>
      <c r="DIB36" s="416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6"/>
      <c r="DIN36" s="416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6"/>
      <c r="DIZ36" s="416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6"/>
      <c r="DJL36" s="416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6"/>
      <c r="DJX36" s="416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6"/>
      <c r="DKJ36" s="416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6"/>
      <c r="DKV36" s="416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6"/>
      <c r="DLH36" s="416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6"/>
      <c r="DLT36" s="416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6"/>
      <c r="DMF36" s="416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6"/>
      <c r="DMR36" s="416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6"/>
      <c r="DND36" s="416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6"/>
      <c r="DNP36" s="416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6"/>
      <c r="DOB36" s="416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6"/>
      <c r="DON36" s="416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6"/>
      <c r="DOZ36" s="416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6"/>
      <c r="DPL36" s="416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6"/>
      <c r="DPX36" s="416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6"/>
      <c r="DQJ36" s="416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6"/>
      <c r="DQV36" s="416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6"/>
      <c r="DRH36" s="416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6"/>
      <c r="DRT36" s="416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6"/>
      <c r="DSF36" s="416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6"/>
      <c r="DSR36" s="416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6"/>
      <c r="DTD36" s="416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6"/>
      <c r="DTP36" s="416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6"/>
      <c r="DUB36" s="416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6"/>
      <c r="DUN36" s="416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6"/>
      <c r="DUZ36" s="416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6"/>
      <c r="DVL36" s="416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6"/>
      <c r="DVX36" s="416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6"/>
      <c r="DWJ36" s="416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6"/>
      <c r="DWV36" s="416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6"/>
      <c r="DXH36" s="416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6"/>
      <c r="DXT36" s="416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6"/>
      <c r="DYF36" s="416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6"/>
      <c r="DYR36" s="416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6"/>
      <c r="DZD36" s="416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6"/>
      <c r="DZP36" s="416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6"/>
      <c r="EAB36" s="416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6"/>
      <c r="EAN36" s="416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6"/>
      <c r="EAZ36" s="416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6"/>
      <c r="EBL36" s="416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6"/>
      <c r="EBX36" s="416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6"/>
      <c r="ECJ36" s="416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6"/>
      <c r="ECV36" s="416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6"/>
      <c r="EDH36" s="416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6"/>
      <c r="EDT36" s="416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6"/>
      <c r="EEF36" s="416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6"/>
      <c r="EER36" s="416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6"/>
      <c r="EFD36" s="416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6"/>
      <c r="EFP36" s="416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6"/>
      <c r="EGB36" s="416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6"/>
      <c r="EGN36" s="416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6"/>
      <c r="EGZ36" s="416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6"/>
      <c r="EHL36" s="416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6"/>
      <c r="EHX36" s="416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6"/>
      <c r="EIJ36" s="416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6"/>
      <c r="EIV36" s="416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6"/>
      <c r="EJH36" s="416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6"/>
      <c r="EJT36" s="416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6"/>
      <c r="EKF36" s="416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6"/>
      <c r="EKR36" s="416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6"/>
      <c r="ELD36" s="416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6"/>
      <c r="ELP36" s="416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6"/>
      <c r="EMB36" s="416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6"/>
      <c r="EMN36" s="416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6"/>
      <c r="EMZ36" s="416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6"/>
      <c r="ENL36" s="416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6"/>
      <c r="ENX36" s="416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6"/>
      <c r="EOJ36" s="416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6"/>
      <c r="EOV36" s="416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6"/>
      <c r="EPH36" s="416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6"/>
      <c r="EPT36" s="416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6"/>
      <c r="EQF36" s="416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6"/>
      <c r="EQR36" s="416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6"/>
      <c r="ERD36" s="416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6"/>
      <c r="ERP36" s="416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6"/>
      <c r="ESB36" s="416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6"/>
      <c r="ESN36" s="416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6"/>
      <c r="ESZ36" s="416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6"/>
      <c r="ETL36" s="416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6"/>
      <c r="ETX36" s="416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6"/>
      <c r="EUJ36" s="416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6"/>
      <c r="EUV36" s="416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6"/>
      <c r="EVH36" s="416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6"/>
      <c r="EVT36" s="416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6"/>
      <c r="EWF36" s="416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6"/>
      <c r="EWR36" s="416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6"/>
      <c r="EXD36" s="416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6"/>
      <c r="EXP36" s="416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6"/>
      <c r="EYB36" s="416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6"/>
      <c r="EYN36" s="416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6"/>
      <c r="EYZ36" s="416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6"/>
      <c r="EZL36" s="416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6"/>
      <c r="EZX36" s="416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6"/>
      <c r="FAJ36" s="416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6"/>
      <c r="FAV36" s="416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6"/>
      <c r="FBH36" s="416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6"/>
      <c r="FBT36" s="416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6"/>
      <c r="FCF36" s="416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6"/>
      <c r="FCR36" s="416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6"/>
      <c r="FDD36" s="416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6"/>
      <c r="FDP36" s="416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6"/>
      <c r="FEB36" s="416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6"/>
      <c r="FEN36" s="416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6"/>
      <c r="FEZ36" s="416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6"/>
      <c r="FFL36" s="416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6"/>
      <c r="FFX36" s="416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6"/>
      <c r="FGJ36" s="416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6"/>
      <c r="FGV36" s="416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6"/>
      <c r="FHH36" s="416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6"/>
      <c r="FHT36" s="416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6"/>
      <c r="FIF36" s="416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6"/>
      <c r="FIR36" s="416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6"/>
      <c r="FJD36" s="416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6"/>
      <c r="FJP36" s="416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6"/>
      <c r="FKB36" s="416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6"/>
      <c r="FKN36" s="416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6"/>
      <c r="FKZ36" s="416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6"/>
      <c r="FLL36" s="416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6"/>
      <c r="FLX36" s="416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6"/>
      <c r="FMJ36" s="416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6"/>
      <c r="FMV36" s="416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6"/>
      <c r="FNH36" s="416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6"/>
      <c r="FNT36" s="416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6"/>
      <c r="FOF36" s="416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6"/>
      <c r="FOR36" s="416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6"/>
      <c r="FPD36" s="416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6"/>
      <c r="FPP36" s="416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6"/>
      <c r="FQB36" s="416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6"/>
      <c r="FQN36" s="416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6"/>
      <c r="FQZ36" s="416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6"/>
      <c r="FRL36" s="416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6"/>
      <c r="FRX36" s="416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6"/>
      <c r="FSJ36" s="416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6"/>
      <c r="FSV36" s="416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6"/>
      <c r="FTH36" s="416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6"/>
      <c r="FTT36" s="416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6"/>
      <c r="FUF36" s="416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6"/>
      <c r="FUR36" s="416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6"/>
      <c r="FVD36" s="416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6"/>
      <c r="FVP36" s="416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6"/>
      <c r="FWB36" s="416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6"/>
      <c r="FWN36" s="416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6"/>
      <c r="FWZ36" s="416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6"/>
      <c r="FXL36" s="416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6"/>
      <c r="FXX36" s="416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6"/>
      <c r="FYJ36" s="416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6"/>
      <c r="FYV36" s="416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6"/>
      <c r="FZH36" s="416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6"/>
      <c r="FZT36" s="416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6"/>
      <c r="GAF36" s="416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6"/>
      <c r="GAR36" s="416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6"/>
      <c r="GBD36" s="416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6"/>
      <c r="GBP36" s="416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6"/>
      <c r="GCB36" s="416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6"/>
      <c r="GCN36" s="416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6"/>
      <c r="GCZ36" s="416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6"/>
      <c r="GDL36" s="416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6"/>
      <c r="GDX36" s="416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6"/>
      <c r="GEJ36" s="416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6"/>
      <c r="GEV36" s="416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6"/>
      <c r="GFH36" s="416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6"/>
      <c r="GFT36" s="416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6"/>
      <c r="GGF36" s="416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6"/>
      <c r="GGR36" s="416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6"/>
      <c r="GHD36" s="416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6"/>
      <c r="GHP36" s="416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6"/>
      <c r="GIB36" s="416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6"/>
      <c r="GIN36" s="416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6"/>
      <c r="GIZ36" s="416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6"/>
      <c r="GJL36" s="416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6"/>
      <c r="GJX36" s="416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6"/>
      <c r="GKJ36" s="416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6"/>
      <c r="GKV36" s="416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6"/>
      <c r="GLH36" s="416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6"/>
      <c r="GLT36" s="416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6"/>
      <c r="GMF36" s="416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6"/>
      <c r="GMR36" s="416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6"/>
      <c r="GND36" s="416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6"/>
      <c r="GNP36" s="416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6"/>
      <c r="GOB36" s="416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6"/>
      <c r="GON36" s="416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6"/>
      <c r="GOZ36" s="416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6"/>
      <c r="GPL36" s="416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6"/>
      <c r="GPX36" s="416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6"/>
      <c r="GQJ36" s="416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6"/>
      <c r="GQV36" s="416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6"/>
      <c r="GRH36" s="416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6"/>
      <c r="GRT36" s="416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6"/>
      <c r="GSF36" s="416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6"/>
      <c r="GSR36" s="416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6"/>
      <c r="GTD36" s="416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6"/>
      <c r="GTP36" s="416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6"/>
      <c r="GUB36" s="416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6"/>
      <c r="GUN36" s="416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6"/>
      <c r="GUZ36" s="416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6"/>
      <c r="GVL36" s="416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6"/>
      <c r="GVX36" s="416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6"/>
      <c r="GWJ36" s="416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6"/>
      <c r="GWV36" s="416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6"/>
      <c r="GXH36" s="416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6"/>
      <c r="GXT36" s="416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6"/>
      <c r="GYF36" s="416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6"/>
      <c r="GYR36" s="416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6"/>
      <c r="GZD36" s="416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6"/>
      <c r="GZP36" s="416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6"/>
      <c r="HAB36" s="416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6"/>
      <c r="HAN36" s="416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6"/>
      <c r="HAZ36" s="416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6"/>
      <c r="HBL36" s="416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6"/>
      <c r="HBX36" s="416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6"/>
      <c r="HCJ36" s="416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6"/>
      <c r="HCV36" s="416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6"/>
      <c r="HDH36" s="416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6"/>
      <c r="HDT36" s="416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6"/>
      <c r="HEF36" s="416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6"/>
      <c r="HER36" s="416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6"/>
      <c r="HFD36" s="416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6"/>
      <c r="HFP36" s="416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6"/>
      <c r="HGB36" s="416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6"/>
      <c r="HGN36" s="416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6"/>
      <c r="HGZ36" s="416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6"/>
      <c r="HHL36" s="416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6"/>
      <c r="HHX36" s="416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6"/>
      <c r="HIJ36" s="416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6"/>
      <c r="HIV36" s="416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6"/>
      <c r="HJH36" s="416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6"/>
      <c r="HJT36" s="416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6"/>
      <c r="HKF36" s="416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6"/>
      <c r="HKR36" s="416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6"/>
      <c r="HLD36" s="416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6"/>
      <c r="HLP36" s="416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6"/>
      <c r="HMB36" s="416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6"/>
      <c r="HMN36" s="416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6"/>
      <c r="HMZ36" s="416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6"/>
      <c r="HNL36" s="416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6"/>
      <c r="HNX36" s="416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6"/>
      <c r="HOJ36" s="416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6"/>
      <c r="HOV36" s="416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6"/>
      <c r="HPH36" s="416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6"/>
      <c r="HPT36" s="416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6"/>
      <c r="HQF36" s="416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6"/>
      <c r="HQR36" s="416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6"/>
      <c r="HRD36" s="416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6"/>
      <c r="HRP36" s="416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6"/>
      <c r="HSB36" s="416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6"/>
      <c r="HSN36" s="416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6"/>
      <c r="HSZ36" s="416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6"/>
      <c r="HTL36" s="416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6"/>
      <c r="HTX36" s="416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6"/>
      <c r="HUJ36" s="416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6"/>
      <c r="HUV36" s="416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6"/>
      <c r="HVH36" s="416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6"/>
      <c r="HVT36" s="416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6"/>
      <c r="HWF36" s="416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6"/>
      <c r="HWR36" s="416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6"/>
      <c r="HXD36" s="416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6"/>
      <c r="HXP36" s="416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6"/>
      <c r="HYB36" s="416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6"/>
      <c r="HYN36" s="416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6"/>
      <c r="HYZ36" s="416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6"/>
      <c r="HZL36" s="416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6"/>
      <c r="HZX36" s="416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6"/>
      <c r="IAJ36" s="416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6"/>
      <c r="IAV36" s="416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6"/>
      <c r="IBH36" s="416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6"/>
      <c r="IBT36" s="416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6"/>
      <c r="ICF36" s="416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6"/>
      <c r="ICR36" s="416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6"/>
      <c r="IDD36" s="416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6"/>
      <c r="IDP36" s="416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6"/>
      <c r="IEB36" s="416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6"/>
      <c r="IEN36" s="416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6"/>
      <c r="IEZ36" s="416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6"/>
      <c r="IFL36" s="416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6"/>
      <c r="IFX36" s="416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6"/>
      <c r="IGJ36" s="416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6"/>
      <c r="IGV36" s="416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6"/>
      <c r="IHH36" s="416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6"/>
      <c r="IHT36" s="416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6"/>
      <c r="IIF36" s="416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6"/>
      <c r="IIR36" s="416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6"/>
      <c r="IJD36" s="416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6"/>
      <c r="IJP36" s="416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6"/>
      <c r="IKB36" s="416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6"/>
      <c r="IKN36" s="416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6"/>
      <c r="IKZ36" s="416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6"/>
      <c r="ILL36" s="416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6"/>
      <c r="ILX36" s="416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6"/>
      <c r="IMJ36" s="416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6"/>
      <c r="IMV36" s="416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6"/>
      <c r="INH36" s="416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6"/>
      <c r="INT36" s="416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6"/>
      <c r="IOF36" s="416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6"/>
      <c r="IOR36" s="416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6"/>
      <c r="IPD36" s="416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6"/>
      <c r="IPP36" s="416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6"/>
      <c r="IQB36" s="416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6"/>
      <c r="IQN36" s="416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6"/>
      <c r="IQZ36" s="416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6"/>
      <c r="IRL36" s="416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6"/>
      <c r="IRX36" s="416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6"/>
      <c r="ISJ36" s="416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6"/>
      <c r="ISV36" s="416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6"/>
      <c r="ITH36" s="416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6"/>
      <c r="ITT36" s="416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6"/>
      <c r="IUF36" s="416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6"/>
      <c r="IUR36" s="416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6"/>
      <c r="IVD36" s="416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6"/>
      <c r="IVP36" s="416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6"/>
      <c r="IWB36" s="416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6"/>
      <c r="IWN36" s="416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6"/>
      <c r="IWZ36" s="416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6"/>
      <c r="IXL36" s="416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6"/>
      <c r="IXX36" s="416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6"/>
      <c r="IYJ36" s="416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6"/>
      <c r="IYV36" s="416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6"/>
      <c r="IZH36" s="416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6"/>
      <c r="IZT36" s="416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6"/>
      <c r="JAF36" s="416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6"/>
      <c r="JAR36" s="416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6"/>
      <c r="JBD36" s="416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6"/>
      <c r="JBP36" s="416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6"/>
      <c r="JCB36" s="416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6"/>
      <c r="JCN36" s="416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6"/>
      <c r="JCZ36" s="416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6"/>
      <c r="JDL36" s="416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6"/>
      <c r="JDX36" s="416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6"/>
      <c r="JEJ36" s="416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6"/>
      <c r="JEV36" s="416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6"/>
      <c r="JFH36" s="416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6"/>
      <c r="JFT36" s="416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6"/>
      <c r="JGF36" s="416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6"/>
      <c r="JGR36" s="416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6"/>
      <c r="JHD36" s="416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6"/>
      <c r="JHP36" s="416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6"/>
      <c r="JIB36" s="416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6"/>
      <c r="JIN36" s="416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6"/>
      <c r="JIZ36" s="416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6"/>
      <c r="JJL36" s="416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6"/>
      <c r="JJX36" s="416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6"/>
      <c r="JKJ36" s="416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6"/>
      <c r="JKV36" s="416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6"/>
      <c r="JLH36" s="416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6"/>
      <c r="JLT36" s="416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6"/>
      <c r="JMF36" s="416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6"/>
      <c r="JMR36" s="416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6"/>
      <c r="JND36" s="416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6"/>
      <c r="JNP36" s="416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6"/>
      <c r="JOB36" s="416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6"/>
      <c r="JON36" s="416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6"/>
      <c r="JOZ36" s="416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6"/>
      <c r="JPL36" s="416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6"/>
      <c r="JPX36" s="416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6"/>
      <c r="JQJ36" s="416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6"/>
      <c r="JQV36" s="416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6"/>
      <c r="JRH36" s="416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6"/>
      <c r="JRT36" s="416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6"/>
      <c r="JSF36" s="416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6"/>
      <c r="JSR36" s="416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6"/>
      <c r="JTD36" s="416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6"/>
      <c r="JTP36" s="416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6"/>
      <c r="JUB36" s="416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6"/>
      <c r="JUN36" s="416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6"/>
      <c r="JUZ36" s="416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6"/>
      <c r="JVL36" s="416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6"/>
      <c r="JVX36" s="416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6"/>
      <c r="JWJ36" s="416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6"/>
      <c r="JWV36" s="416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6"/>
      <c r="JXH36" s="416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6"/>
      <c r="JXT36" s="416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6"/>
      <c r="JYF36" s="416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6"/>
      <c r="JYR36" s="416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6"/>
      <c r="JZD36" s="416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6"/>
      <c r="JZP36" s="416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6"/>
      <c r="KAB36" s="416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6"/>
      <c r="KAN36" s="416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6"/>
      <c r="KAZ36" s="416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6"/>
      <c r="KBL36" s="416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6"/>
      <c r="KBX36" s="416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6"/>
      <c r="KCJ36" s="416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6"/>
      <c r="KCV36" s="416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6"/>
      <c r="KDH36" s="416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6"/>
      <c r="KDT36" s="416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6"/>
      <c r="KEF36" s="416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6"/>
      <c r="KER36" s="416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6"/>
      <c r="KFD36" s="416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6"/>
      <c r="KFP36" s="416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6"/>
      <c r="KGB36" s="416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6"/>
      <c r="KGN36" s="416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6"/>
      <c r="KGZ36" s="416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6"/>
      <c r="KHL36" s="416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6"/>
      <c r="KHX36" s="416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6"/>
      <c r="KIJ36" s="416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6"/>
      <c r="KIV36" s="416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6"/>
      <c r="KJH36" s="416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6"/>
      <c r="KJT36" s="416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6"/>
      <c r="KKF36" s="416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6"/>
      <c r="KKR36" s="416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6"/>
      <c r="KLD36" s="416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6"/>
      <c r="KLP36" s="416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6"/>
      <c r="KMB36" s="416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6"/>
      <c r="KMN36" s="416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6"/>
      <c r="KMZ36" s="416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6"/>
      <c r="KNL36" s="416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6"/>
      <c r="KNX36" s="416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6"/>
      <c r="KOJ36" s="416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6"/>
      <c r="KOV36" s="416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6"/>
      <c r="KPH36" s="416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6"/>
      <c r="KPT36" s="416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6"/>
      <c r="KQF36" s="416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6"/>
      <c r="KQR36" s="416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6"/>
      <c r="KRD36" s="416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6"/>
      <c r="KRP36" s="416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6"/>
      <c r="KSB36" s="416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6"/>
      <c r="KSN36" s="416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6"/>
      <c r="KSZ36" s="416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6"/>
      <c r="KTL36" s="416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6"/>
      <c r="KTX36" s="416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6"/>
      <c r="KUJ36" s="416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6"/>
      <c r="KUV36" s="416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6"/>
      <c r="KVH36" s="416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6"/>
      <c r="KVT36" s="416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6"/>
      <c r="KWF36" s="416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6"/>
      <c r="KWR36" s="416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6"/>
      <c r="KXD36" s="416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6"/>
      <c r="KXP36" s="416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6"/>
      <c r="KYB36" s="416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6"/>
      <c r="KYN36" s="416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6"/>
      <c r="KYZ36" s="416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6"/>
      <c r="KZL36" s="416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6"/>
      <c r="KZX36" s="416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6"/>
      <c r="LAJ36" s="416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6"/>
      <c r="LAV36" s="416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6"/>
      <c r="LBH36" s="416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6"/>
      <c r="LBT36" s="416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6"/>
      <c r="LCF36" s="416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6"/>
      <c r="LCR36" s="416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6"/>
      <c r="LDD36" s="416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6"/>
      <c r="LDP36" s="416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6"/>
      <c r="LEB36" s="416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6"/>
      <c r="LEN36" s="416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6"/>
      <c r="LEZ36" s="416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6"/>
      <c r="LFL36" s="416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6"/>
      <c r="LFX36" s="416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6"/>
      <c r="LGJ36" s="416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6"/>
      <c r="LGV36" s="416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6"/>
      <c r="LHH36" s="416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6"/>
      <c r="LHT36" s="416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6"/>
      <c r="LIF36" s="416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6"/>
      <c r="LIR36" s="416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6"/>
      <c r="LJD36" s="416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6"/>
      <c r="LJP36" s="416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6"/>
      <c r="LKB36" s="416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6"/>
      <c r="LKN36" s="416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6"/>
      <c r="LKZ36" s="416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6"/>
      <c r="LLL36" s="416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6"/>
      <c r="LLX36" s="416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6"/>
      <c r="LMJ36" s="416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6"/>
      <c r="LMV36" s="416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6"/>
      <c r="LNH36" s="416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6"/>
      <c r="LNT36" s="416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6"/>
      <c r="LOF36" s="416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6"/>
      <c r="LOR36" s="416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6"/>
      <c r="LPD36" s="416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6"/>
      <c r="LPP36" s="416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6"/>
      <c r="LQB36" s="416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6"/>
      <c r="LQN36" s="416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6"/>
      <c r="LQZ36" s="416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6"/>
      <c r="LRL36" s="416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6"/>
      <c r="LRX36" s="416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6"/>
      <c r="LSJ36" s="416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6"/>
      <c r="LSV36" s="416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6"/>
      <c r="LTH36" s="416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6"/>
      <c r="LTT36" s="416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6"/>
      <c r="LUF36" s="416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6"/>
      <c r="LUR36" s="416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6"/>
      <c r="LVD36" s="416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6"/>
      <c r="LVP36" s="416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6"/>
      <c r="LWB36" s="416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6"/>
      <c r="LWN36" s="416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6"/>
      <c r="LWZ36" s="416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6"/>
      <c r="LXL36" s="416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6"/>
      <c r="LXX36" s="416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6"/>
      <c r="LYJ36" s="416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6"/>
      <c r="LYV36" s="416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6"/>
      <c r="LZH36" s="416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6"/>
      <c r="LZT36" s="416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6"/>
      <c r="MAF36" s="416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6"/>
      <c r="MAR36" s="416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6"/>
      <c r="MBD36" s="416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6"/>
      <c r="MBP36" s="416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6"/>
      <c r="MCB36" s="416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6"/>
      <c r="MCN36" s="416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6"/>
      <c r="MCZ36" s="416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6"/>
      <c r="MDL36" s="416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6"/>
      <c r="MDX36" s="416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6"/>
      <c r="MEJ36" s="416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6"/>
      <c r="MEV36" s="416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6"/>
      <c r="MFH36" s="416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6"/>
      <c r="MFT36" s="416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6"/>
      <c r="MGF36" s="416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6"/>
      <c r="MGR36" s="416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6"/>
      <c r="MHD36" s="416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6"/>
      <c r="MHP36" s="416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6"/>
      <c r="MIB36" s="416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6"/>
      <c r="MIN36" s="416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6"/>
      <c r="MIZ36" s="416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6"/>
      <c r="MJL36" s="416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6"/>
      <c r="MJX36" s="416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6"/>
      <c r="MKJ36" s="416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6"/>
      <c r="MKV36" s="416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6"/>
      <c r="MLH36" s="416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6"/>
      <c r="MLT36" s="416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6"/>
      <c r="MMF36" s="416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6"/>
      <c r="MMR36" s="416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6"/>
      <c r="MND36" s="416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6"/>
      <c r="MNP36" s="416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6"/>
      <c r="MOB36" s="416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6"/>
      <c r="MON36" s="416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6"/>
      <c r="MOZ36" s="416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6"/>
      <c r="MPL36" s="416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6"/>
      <c r="MPX36" s="416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6"/>
      <c r="MQJ36" s="416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6"/>
      <c r="MQV36" s="416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6"/>
      <c r="MRH36" s="416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6"/>
      <c r="MRT36" s="416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6"/>
      <c r="MSF36" s="416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6"/>
      <c r="MSR36" s="416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6"/>
      <c r="MTD36" s="416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6"/>
      <c r="MTP36" s="416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6"/>
      <c r="MUB36" s="416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6"/>
      <c r="MUN36" s="416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6"/>
      <c r="MUZ36" s="416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6"/>
      <c r="MVL36" s="416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6"/>
      <c r="MVX36" s="416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6"/>
      <c r="MWJ36" s="416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6"/>
      <c r="MWV36" s="416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6"/>
      <c r="MXH36" s="416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6"/>
      <c r="MXT36" s="416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6"/>
      <c r="MYF36" s="416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6"/>
      <c r="MYR36" s="416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6"/>
      <c r="MZD36" s="416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6"/>
      <c r="MZP36" s="416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6"/>
      <c r="NAB36" s="416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6"/>
      <c r="NAN36" s="416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6"/>
      <c r="NAZ36" s="416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6"/>
      <c r="NBL36" s="416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6"/>
      <c r="NBX36" s="416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6"/>
      <c r="NCJ36" s="416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6"/>
      <c r="NCV36" s="416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6"/>
      <c r="NDH36" s="416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6"/>
      <c r="NDT36" s="416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6"/>
      <c r="NEF36" s="416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6"/>
      <c r="NER36" s="416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6"/>
      <c r="NFD36" s="416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6"/>
      <c r="NFP36" s="416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6"/>
      <c r="NGB36" s="416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6"/>
      <c r="NGN36" s="416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6"/>
      <c r="NGZ36" s="416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6"/>
      <c r="NHL36" s="416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6"/>
      <c r="NHX36" s="416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6"/>
      <c r="NIJ36" s="416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6"/>
      <c r="NIV36" s="416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6"/>
      <c r="NJH36" s="416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6"/>
      <c r="NJT36" s="416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6"/>
      <c r="NKF36" s="416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6"/>
      <c r="NKR36" s="416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6"/>
      <c r="NLD36" s="416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6"/>
      <c r="NLP36" s="416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6"/>
      <c r="NMB36" s="416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6"/>
      <c r="NMN36" s="416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6"/>
      <c r="NMZ36" s="416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6"/>
      <c r="NNL36" s="416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6"/>
      <c r="NNX36" s="416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6"/>
      <c r="NOJ36" s="416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6"/>
      <c r="NOV36" s="416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6"/>
      <c r="NPH36" s="416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6"/>
      <c r="NPT36" s="416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6"/>
      <c r="NQF36" s="416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6"/>
      <c r="NQR36" s="416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6"/>
      <c r="NRD36" s="416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6"/>
      <c r="NRP36" s="416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6"/>
      <c r="NSB36" s="416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6"/>
      <c r="NSN36" s="416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6"/>
      <c r="NSZ36" s="416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6"/>
      <c r="NTL36" s="416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6"/>
      <c r="NTX36" s="416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6"/>
      <c r="NUJ36" s="416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6"/>
      <c r="NUV36" s="416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6"/>
      <c r="NVH36" s="416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6"/>
      <c r="NVT36" s="416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6"/>
      <c r="NWF36" s="416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6"/>
      <c r="NWR36" s="416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6"/>
      <c r="NXD36" s="416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6"/>
      <c r="NXP36" s="416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6"/>
      <c r="NYB36" s="416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6"/>
      <c r="NYN36" s="416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6"/>
      <c r="NYZ36" s="416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6"/>
      <c r="NZL36" s="416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6"/>
      <c r="NZX36" s="416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6"/>
      <c r="OAJ36" s="416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6"/>
      <c r="OAV36" s="416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6"/>
      <c r="OBH36" s="416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6"/>
      <c r="OBT36" s="416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6"/>
      <c r="OCF36" s="416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6"/>
      <c r="OCR36" s="416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6"/>
      <c r="ODD36" s="416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6"/>
      <c r="ODP36" s="416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6"/>
      <c r="OEB36" s="416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6"/>
      <c r="OEN36" s="416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6"/>
      <c r="OEZ36" s="416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6"/>
      <c r="OFL36" s="416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6"/>
      <c r="OFX36" s="416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6"/>
      <c r="OGJ36" s="416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6"/>
      <c r="OGV36" s="416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6"/>
      <c r="OHH36" s="416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6"/>
      <c r="OHT36" s="416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6"/>
      <c r="OIF36" s="416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6"/>
      <c r="OIR36" s="416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6"/>
      <c r="OJD36" s="416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6"/>
      <c r="OJP36" s="416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6"/>
      <c r="OKB36" s="416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6"/>
      <c r="OKN36" s="416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6"/>
      <c r="OKZ36" s="416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6"/>
      <c r="OLL36" s="416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6"/>
      <c r="OLX36" s="416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6"/>
      <c r="OMJ36" s="416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6"/>
      <c r="OMV36" s="416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6"/>
      <c r="ONH36" s="416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6"/>
      <c r="ONT36" s="416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6"/>
      <c r="OOF36" s="416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6"/>
      <c r="OOR36" s="416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6"/>
      <c r="OPD36" s="416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6"/>
      <c r="OPP36" s="416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6"/>
      <c r="OQB36" s="416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6"/>
      <c r="OQN36" s="416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6"/>
      <c r="OQZ36" s="416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6"/>
      <c r="ORL36" s="416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6"/>
      <c r="ORX36" s="416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6"/>
      <c r="OSJ36" s="416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6"/>
      <c r="OSV36" s="416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6"/>
      <c r="OTH36" s="416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6"/>
      <c r="OTT36" s="416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6"/>
      <c r="OUF36" s="416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6"/>
      <c r="OUR36" s="416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6"/>
      <c r="OVD36" s="416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6"/>
      <c r="OVP36" s="416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6"/>
      <c r="OWB36" s="416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6"/>
      <c r="OWN36" s="416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6"/>
      <c r="OWZ36" s="416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6"/>
      <c r="OXL36" s="416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6"/>
      <c r="OXX36" s="416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6"/>
      <c r="OYJ36" s="416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6"/>
      <c r="OYV36" s="416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6"/>
      <c r="OZH36" s="416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6"/>
      <c r="OZT36" s="416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6"/>
      <c r="PAF36" s="416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6"/>
      <c r="PAR36" s="416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6"/>
      <c r="PBD36" s="416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6"/>
      <c r="PBP36" s="416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6"/>
      <c r="PCB36" s="416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6"/>
      <c r="PCN36" s="416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6"/>
      <c r="PCZ36" s="416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6"/>
      <c r="PDL36" s="416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6"/>
      <c r="PDX36" s="416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6"/>
      <c r="PEJ36" s="416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6"/>
      <c r="PEV36" s="416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6"/>
      <c r="PFH36" s="416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6"/>
      <c r="PFT36" s="416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6"/>
      <c r="PGF36" s="416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6"/>
      <c r="PGR36" s="416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6"/>
      <c r="PHD36" s="416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6"/>
      <c r="PHP36" s="416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6"/>
      <c r="PIB36" s="416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6"/>
      <c r="PIN36" s="416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6"/>
      <c r="PIZ36" s="416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6"/>
      <c r="PJL36" s="416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6"/>
      <c r="PJX36" s="416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6"/>
      <c r="PKJ36" s="416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6"/>
      <c r="PKV36" s="416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6"/>
      <c r="PLH36" s="416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6"/>
      <c r="PLT36" s="416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6"/>
      <c r="PMF36" s="416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6"/>
      <c r="PMR36" s="416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6"/>
      <c r="PND36" s="416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6"/>
      <c r="PNP36" s="416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6"/>
      <c r="POB36" s="416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6"/>
      <c r="PON36" s="416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6"/>
      <c r="POZ36" s="416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6"/>
      <c r="PPL36" s="416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6"/>
      <c r="PPX36" s="416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6"/>
      <c r="PQJ36" s="416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6"/>
      <c r="PQV36" s="416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6"/>
      <c r="PRH36" s="416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6"/>
      <c r="PRT36" s="416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6"/>
      <c r="PSF36" s="416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6"/>
      <c r="PSR36" s="416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6"/>
      <c r="PTD36" s="416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6"/>
      <c r="PTP36" s="416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6"/>
      <c r="PUB36" s="416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6"/>
      <c r="PUN36" s="416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6"/>
      <c r="PUZ36" s="416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6"/>
      <c r="PVL36" s="416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6"/>
      <c r="PVX36" s="416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6"/>
      <c r="PWJ36" s="416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6"/>
      <c r="PWV36" s="416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6"/>
      <c r="PXH36" s="416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6"/>
      <c r="PXT36" s="416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6"/>
      <c r="PYF36" s="416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6"/>
      <c r="PYR36" s="416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6"/>
      <c r="PZD36" s="416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6"/>
      <c r="PZP36" s="416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6"/>
      <c r="QAB36" s="416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6"/>
      <c r="QAN36" s="416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6"/>
      <c r="QAZ36" s="416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6"/>
      <c r="QBL36" s="416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6"/>
      <c r="QBX36" s="416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6"/>
      <c r="QCJ36" s="416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6"/>
      <c r="QCV36" s="416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6"/>
      <c r="QDH36" s="416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6"/>
      <c r="QDT36" s="416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6"/>
      <c r="QEF36" s="416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6"/>
      <c r="QER36" s="416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6"/>
      <c r="QFD36" s="416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6"/>
      <c r="QFP36" s="416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6"/>
      <c r="QGB36" s="416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6"/>
      <c r="QGN36" s="416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6"/>
      <c r="QGZ36" s="416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6"/>
      <c r="QHL36" s="416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6"/>
      <c r="QHX36" s="416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6"/>
      <c r="QIJ36" s="416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6"/>
      <c r="QIV36" s="416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6"/>
      <c r="QJH36" s="416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6"/>
      <c r="QJT36" s="416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6"/>
      <c r="QKF36" s="416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6"/>
      <c r="QKR36" s="416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6"/>
      <c r="QLD36" s="416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6"/>
      <c r="QLP36" s="416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6"/>
      <c r="QMB36" s="416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6"/>
      <c r="QMN36" s="416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6"/>
      <c r="QMZ36" s="416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6"/>
      <c r="QNL36" s="416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6"/>
      <c r="QNX36" s="416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6"/>
      <c r="QOJ36" s="416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6"/>
      <c r="QOV36" s="416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6"/>
      <c r="QPH36" s="416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6"/>
      <c r="QPT36" s="416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6"/>
      <c r="QQF36" s="416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6"/>
      <c r="QQR36" s="416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6"/>
      <c r="QRD36" s="416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6"/>
      <c r="QRP36" s="416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6"/>
      <c r="QSB36" s="416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6"/>
      <c r="QSN36" s="416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6"/>
      <c r="QSZ36" s="416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6"/>
      <c r="QTL36" s="416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6"/>
      <c r="QTX36" s="416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6"/>
      <c r="QUJ36" s="416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6"/>
      <c r="QUV36" s="416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6"/>
      <c r="QVH36" s="416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6"/>
      <c r="QVT36" s="416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6"/>
      <c r="QWF36" s="416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6"/>
      <c r="QWR36" s="416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6"/>
      <c r="QXD36" s="416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6"/>
      <c r="QXP36" s="416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6"/>
      <c r="QYB36" s="416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6"/>
      <c r="QYN36" s="416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6"/>
      <c r="QYZ36" s="416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6"/>
      <c r="QZL36" s="416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6"/>
      <c r="QZX36" s="416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6"/>
      <c r="RAJ36" s="416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6"/>
      <c r="RAV36" s="416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6"/>
      <c r="RBH36" s="416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6"/>
      <c r="RBT36" s="416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6"/>
      <c r="RCF36" s="416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6"/>
      <c r="RCR36" s="416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6"/>
      <c r="RDD36" s="416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6"/>
      <c r="RDP36" s="416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6"/>
      <c r="REB36" s="416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6"/>
      <c r="REN36" s="416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6"/>
      <c r="REZ36" s="416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6"/>
      <c r="RFL36" s="416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6"/>
      <c r="RFX36" s="416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6"/>
      <c r="RGJ36" s="416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6"/>
      <c r="RGV36" s="416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6"/>
      <c r="RHH36" s="416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6"/>
      <c r="RHT36" s="416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6"/>
      <c r="RIF36" s="416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6"/>
      <c r="RIR36" s="416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6"/>
      <c r="RJD36" s="416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6"/>
      <c r="RJP36" s="416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6"/>
      <c r="RKB36" s="416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6"/>
      <c r="RKN36" s="416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6"/>
      <c r="RKZ36" s="416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6"/>
      <c r="RLL36" s="416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6"/>
      <c r="RLX36" s="416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6"/>
      <c r="RMJ36" s="416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6"/>
      <c r="RMV36" s="416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6"/>
      <c r="RNH36" s="416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6"/>
      <c r="RNT36" s="416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6"/>
      <c r="ROF36" s="416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6"/>
      <c r="ROR36" s="416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6"/>
      <c r="RPD36" s="416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6"/>
      <c r="RPP36" s="416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6"/>
      <c r="RQB36" s="416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6"/>
      <c r="RQN36" s="416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6"/>
      <c r="RQZ36" s="416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6"/>
      <c r="RRL36" s="416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6"/>
      <c r="RRX36" s="416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6"/>
      <c r="RSJ36" s="416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6"/>
      <c r="RSV36" s="416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6"/>
      <c r="RTH36" s="416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6"/>
      <c r="RTT36" s="416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6"/>
      <c r="RUF36" s="416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6"/>
      <c r="RUR36" s="416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6"/>
      <c r="RVD36" s="416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6"/>
      <c r="RVP36" s="416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6"/>
      <c r="RWB36" s="416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6"/>
      <c r="RWN36" s="416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6"/>
      <c r="RWZ36" s="416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6"/>
      <c r="RXL36" s="416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6"/>
      <c r="RXX36" s="416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6"/>
      <c r="RYJ36" s="416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6"/>
      <c r="RYV36" s="416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6"/>
      <c r="RZH36" s="416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6"/>
      <c r="RZT36" s="416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6"/>
      <c r="SAF36" s="416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6"/>
      <c r="SAR36" s="416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6"/>
      <c r="SBD36" s="416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6"/>
      <c r="SBP36" s="416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6"/>
      <c r="SCB36" s="416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6"/>
      <c r="SCN36" s="416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6"/>
      <c r="SCZ36" s="416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6"/>
      <c r="SDL36" s="416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6"/>
      <c r="SDX36" s="416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6"/>
      <c r="SEJ36" s="416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6"/>
      <c r="SEV36" s="416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6"/>
      <c r="SFH36" s="416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6"/>
      <c r="SFT36" s="416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6"/>
      <c r="SGF36" s="416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6"/>
      <c r="SGR36" s="416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6"/>
      <c r="SHD36" s="416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6"/>
      <c r="SHP36" s="416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6"/>
      <c r="SIB36" s="416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6"/>
      <c r="SIN36" s="416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6"/>
      <c r="SIZ36" s="416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6"/>
      <c r="SJL36" s="416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6"/>
      <c r="SJX36" s="416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6"/>
      <c r="SKJ36" s="416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6"/>
      <c r="SKV36" s="416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6"/>
      <c r="SLH36" s="416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6"/>
      <c r="SLT36" s="416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6"/>
      <c r="SMF36" s="416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6"/>
      <c r="SMR36" s="416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6"/>
      <c r="SND36" s="416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6"/>
      <c r="SNP36" s="416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6"/>
      <c r="SOB36" s="416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6"/>
      <c r="SON36" s="416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6"/>
      <c r="SOZ36" s="416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6"/>
      <c r="SPL36" s="416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6"/>
      <c r="SPX36" s="416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6"/>
      <c r="SQJ36" s="416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6"/>
      <c r="SQV36" s="416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6"/>
      <c r="SRH36" s="416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6"/>
      <c r="SRT36" s="416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6"/>
      <c r="SSF36" s="416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6"/>
      <c r="SSR36" s="416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6"/>
      <c r="STD36" s="416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6"/>
      <c r="STP36" s="416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6"/>
      <c r="SUB36" s="416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6"/>
      <c r="SUN36" s="416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6"/>
      <c r="SUZ36" s="416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6"/>
      <c r="SVL36" s="416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6"/>
      <c r="SVX36" s="416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6"/>
      <c r="SWJ36" s="416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6"/>
      <c r="SWV36" s="416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6"/>
      <c r="SXH36" s="416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6"/>
      <c r="SXT36" s="416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6"/>
      <c r="SYF36" s="416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6"/>
      <c r="SYR36" s="416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6"/>
      <c r="SZD36" s="416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6"/>
      <c r="SZP36" s="416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6"/>
      <c r="TAB36" s="416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6"/>
      <c r="TAN36" s="416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6"/>
      <c r="TAZ36" s="416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6"/>
      <c r="TBL36" s="416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6"/>
      <c r="TBX36" s="416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6"/>
      <c r="TCJ36" s="416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6"/>
      <c r="TCV36" s="416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6"/>
      <c r="TDH36" s="416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6"/>
      <c r="TDT36" s="416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6"/>
      <c r="TEF36" s="416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6"/>
      <c r="TER36" s="416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6"/>
      <c r="TFD36" s="416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6"/>
      <c r="TFP36" s="416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6"/>
      <c r="TGB36" s="416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6"/>
      <c r="TGN36" s="416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6"/>
      <c r="TGZ36" s="416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6"/>
      <c r="THL36" s="416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6"/>
      <c r="THX36" s="416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6"/>
      <c r="TIJ36" s="416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6"/>
      <c r="TIV36" s="416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6"/>
      <c r="TJH36" s="416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6"/>
      <c r="TJT36" s="416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6"/>
      <c r="TKF36" s="416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6"/>
      <c r="TKR36" s="416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6"/>
      <c r="TLD36" s="416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6"/>
      <c r="TLP36" s="416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6"/>
      <c r="TMB36" s="416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6"/>
      <c r="TMN36" s="416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6"/>
      <c r="TMZ36" s="416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6"/>
      <c r="TNL36" s="416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6"/>
      <c r="TNX36" s="416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6"/>
      <c r="TOJ36" s="416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6"/>
      <c r="TOV36" s="416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6"/>
      <c r="TPH36" s="416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6"/>
      <c r="TPT36" s="416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6"/>
      <c r="TQF36" s="416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6"/>
      <c r="TQR36" s="416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6"/>
      <c r="TRD36" s="416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6"/>
      <c r="TRP36" s="416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6"/>
      <c r="TSB36" s="416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6"/>
      <c r="TSN36" s="416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6"/>
      <c r="TSZ36" s="416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6"/>
      <c r="TTL36" s="416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6"/>
      <c r="TTX36" s="416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6"/>
      <c r="TUJ36" s="416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6"/>
      <c r="TUV36" s="416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6"/>
      <c r="TVH36" s="416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6"/>
      <c r="TVT36" s="416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6"/>
      <c r="TWF36" s="416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6"/>
      <c r="TWR36" s="416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6"/>
      <c r="TXD36" s="416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6"/>
      <c r="TXP36" s="416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6"/>
      <c r="TYB36" s="416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6"/>
      <c r="TYN36" s="416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6"/>
      <c r="TYZ36" s="416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6"/>
      <c r="TZL36" s="416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6"/>
      <c r="TZX36" s="416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6"/>
      <c r="UAJ36" s="416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6"/>
      <c r="UAV36" s="416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6"/>
      <c r="UBH36" s="416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6"/>
      <c r="UBT36" s="416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6"/>
      <c r="UCF36" s="416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6"/>
      <c r="UCR36" s="416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6"/>
      <c r="UDD36" s="416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6"/>
      <c r="UDP36" s="416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6"/>
      <c r="UEB36" s="416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6"/>
      <c r="UEN36" s="416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6"/>
      <c r="UEZ36" s="416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6"/>
      <c r="UFL36" s="416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6"/>
      <c r="UFX36" s="416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6"/>
      <c r="UGJ36" s="416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6"/>
      <c r="UGV36" s="416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6"/>
      <c r="UHH36" s="416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6"/>
      <c r="UHT36" s="416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6"/>
      <c r="UIF36" s="416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6"/>
      <c r="UIR36" s="416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6"/>
      <c r="UJD36" s="416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6"/>
      <c r="UJP36" s="416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6"/>
      <c r="UKB36" s="416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6"/>
      <c r="UKN36" s="416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6"/>
      <c r="UKZ36" s="416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6"/>
      <c r="ULL36" s="416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6"/>
      <c r="ULX36" s="416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6"/>
      <c r="UMJ36" s="416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6"/>
      <c r="UMV36" s="416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6"/>
      <c r="UNH36" s="416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6"/>
      <c r="UNT36" s="416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6"/>
      <c r="UOF36" s="416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6"/>
      <c r="UOR36" s="416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6"/>
      <c r="UPD36" s="416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6"/>
      <c r="UPP36" s="416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6"/>
      <c r="UQB36" s="416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6"/>
      <c r="UQN36" s="416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6"/>
      <c r="UQZ36" s="416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6"/>
      <c r="URL36" s="416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6"/>
      <c r="URX36" s="416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6"/>
      <c r="USJ36" s="416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6"/>
      <c r="USV36" s="416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6"/>
      <c r="UTH36" s="416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6"/>
      <c r="UTT36" s="416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6"/>
      <c r="UUF36" s="416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6"/>
      <c r="UUR36" s="416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6"/>
      <c r="UVD36" s="416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6"/>
      <c r="UVP36" s="416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6"/>
      <c r="UWB36" s="416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6"/>
      <c r="UWN36" s="416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6"/>
      <c r="UWZ36" s="416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6"/>
      <c r="UXL36" s="416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6"/>
      <c r="UXX36" s="416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6"/>
      <c r="UYJ36" s="416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6"/>
      <c r="UYV36" s="416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6"/>
      <c r="UZH36" s="416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6"/>
      <c r="UZT36" s="416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6"/>
      <c r="VAF36" s="416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6"/>
      <c r="VAR36" s="416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6"/>
      <c r="VBD36" s="416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6"/>
      <c r="VBP36" s="416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6"/>
      <c r="VCB36" s="416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6"/>
      <c r="VCN36" s="416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6"/>
      <c r="VCZ36" s="416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6"/>
      <c r="VDL36" s="416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6"/>
      <c r="VDX36" s="416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6"/>
      <c r="VEJ36" s="416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6"/>
      <c r="VEV36" s="416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6"/>
      <c r="VFH36" s="416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6"/>
      <c r="VFT36" s="416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6"/>
      <c r="VGF36" s="416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6"/>
      <c r="VGR36" s="416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6"/>
      <c r="VHD36" s="416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6"/>
      <c r="VHP36" s="416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6"/>
      <c r="VIB36" s="416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6"/>
      <c r="VIN36" s="416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6"/>
      <c r="VIZ36" s="416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6"/>
      <c r="VJL36" s="416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6"/>
      <c r="VJX36" s="416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6"/>
      <c r="VKJ36" s="416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6"/>
      <c r="VKV36" s="416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6"/>
      <c r="VLH36" s="416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6"/>
      <c r="VLT36" s="416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6"/>
      <c r="VMF36" s="416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6"/>
      <c r="VMR36" s="416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6"/>
      <c r="VND36" s="416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6"/>
      <c r="VNP36" s="416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6"/>
      <c r="VOB36" s="416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6"/>
      <c r="VON36" s="416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6"/>
      <c r="VOZ36" s="416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6"/>
      <c r="VPL36" s="416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6"/>
      <c r="VPX36" s="416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6"/>
      <c r="VQJ36" s="416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6"/>
      <c r="VQV36" s="416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6"/>
      <c r="VRH36" s="416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6"/>
      <c r="VRT36" s="416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6"/>
      <c r="VSF36" s="416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6"/>
      <c r="VSR36" s="416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6"/>
      <c r="VTD36" s="416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6"/>
      <c r="VTP36" s="416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6"/>
      <c r="VUB36" s="416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6"/>
      <c r="VUN36" s="416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6"/>
      <c r="VUZ36" s="416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6"/>
      <c r="VVL36" s="416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6"/>
      <c r="VVX36" s="416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6"/>
      <c r="VWJ36" s="416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6"/>
      <c r="VWV36" s="416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6"/>
      <c r="VXH36" s="416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6"/>
      <c r="VXT36" s="416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6"/>
      <c r="VYF36" s="416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6"/>
      <c r="VYR36" s="416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6"/>
      <c r="VZD36" s="416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6"/>
      <c r="VZP36" s="416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6"/>
      <c r="WAB36" s="416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6"/>
      <c r="WAN36" s="416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6"/>
      <c r="WAZ36" s="416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6"/>
      <c r="WBL36" s="416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6"/>
      <c r="WBX36" s="416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6"/>
      <c r="WCJ36" s="416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6"/>
      <c r="WCV36" s="416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6"/>
      <c r="WDH36" s="416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6"/>
      <c r="WDT36" s="416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6"/>
      <c r="WEF36" s="416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6"/>
      <c r="WER36" s="416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6"/>
      <c r="WFD36" s="416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6"/>
      <c r="WFP36" s="416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6"/>
      <c r="WGB36" s="416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6"/>
      <c r="WGN36" s="416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6"/>
      <c r="WGZ36" s="416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6"/>
      <c r="WHL36" s="416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6"/>
      <c r="WHX36" s="416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6"/>
      <c r="WIJ36" s="416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6"/>
      <c r="WIV36" s="416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6"/>
      <c r="WJH36" s="416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6"/>
      <c r="WJT36" s="416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6"/>
      <c r="WKF36" s="416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6"/>
      <c r="WKR36" s="416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6"/>
      <c r="WLD36" s="416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6"/>
      <c r="WLP36" s="416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6"/>
      <c r="WMB36" s="416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6"/>
      <c r="WMN36" s="416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6"/>
      <c r="WMZ36" s="416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6"/>
      <c r="WNL36" s="416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6"/>
      <c r="WNX36" s="416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6"/>
      <c r="WOJ36" s="416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6"/>
      <c r="WOV36" s="416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6"/>
      <c r="WPH36" s="416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6"/>
      <c r="WPT36" s="416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6"/>
      <c r="WQF36" s="416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6"/>
      <c r="WQR36" s="416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6"/>
      <c r="WRD36" s="416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6"/>
      <c r="WRP36" s="416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6"/>
      <c r="WSB36" s="416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6"/>
      <c r="WSN36" s="416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6"/>
      <c r="WSZ36" s="416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6"/>
      <c r="WTL36" s="416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6"/>
      <c r="WTX36" s="416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6"/>
      <c r="WUJ36" s="416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6"/>
      <c r="WUV36" s="416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6"/>
      <c r="WVH36" s="416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6"/>
      <c r="WVT36" s="416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6"/>
      <c r="WWF36" s="416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6"/>
      <c r="WWR36" s="416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6"/>
      <c r="WXD36" s="416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6"/>
      <c r="WXP36" s="416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6"/>
      <c r="WYB36" s="416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6"/>
      <c r="WYN36" s="416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6"/>
      <c r="WYZ36" s="416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6"/>
      <c r="WZL36" s="416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6"/>
      <c r="WZX36" s="416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6"/>
      <c r="XAJ36" s="416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6"/>
      <c r="XAV36" s="416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6"/>
      <c r="XBH36" s="416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6"/>
      <c r="XBT36" s="416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6"/>
      <c r="XCF36" s="416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6"/>
      <c r="XCR36" s="416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6"/>
      <c r="XDD36" s="416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6"/>
      <c r="XDP36" s="416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6"/>
      <c r="XEB36" s="416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6"/>
      <c r="XEN36" s="416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6"/>
      <c r="XEZ36" s="416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12343205</v>
      </c>
      <c r="D37" s="38">
        <v>12938420</v>
      </c>
      <c r="E37" s="38">
        <v>15539519</v>
      </c>
      <c r="F37" s="16">
        <v>17536410</v>
      </c>
      <c r="G37" s="16">
        <v>17969260</v>
      </c>
      <c r="H37" s="17">
        <v>19016805</v>
      </c>
      <c r="I37" s="16">
        <v>4764572</v>
      </c>
      <c r="J37" s="204">
        <v>4322973</v>
      </c>
      <c r="L37" s="96">
        <f>C37/C36</f>
        <v>0.87900385016234917</v>
      </c>
      <c r="M37" s="96">
        <f t="shared" ref="M37:R37" si="32">D37/D36</f>
        <v>0.87360987745348762</v>
      </c>
      <c r="N37" s="96">
        <f t="shared" si="32"/>
        <v>0.8816848418138078</v>
      </c>
      <c r="O37" s="96">
        <f t="shared" si="32"/>
        <v>0.87325943534859196</v>
      </c>
      <c r="P37" s="96">
        <f t="shared" si="32"/>
        <v>0.87206367054921652</v>
      </c>
      <c r="Q37" s="96">
        <f t="shared" si="32"/>
        <v>0.87258743755787538</v>
      </c>
      <c r="R37" s="96">
        <f t="shared" si="32"/>
        <v>0.88329355528950348</v>
      </c>
      <c r="S37" s="435">
        <f>J37/J36</f>
        <v>0.87662594038135799</v>
      </c>
      <c r="U37" s="127">
        <f t="shared" si="2"/>
        <v>-9.268387590742673E-2</v>
      </c>
      <c r="V37" s="124">
        <f t="shared" si="3"/>
        <v>-0.66676149081454916</v>
      </c>
    </row>
    <row r="38" spans="1:16384" customFormat="1" ht="20.100000000000001" customHeight="1" thickBot="1" x14ac:dyDescent="0.3">
      <c r="A38" s="57"/>
      <c r="B38" t="s">
        <v>20</v>
      </c>
      <c r="C38" s="37">
        <v>1699060</v>
      </c>
      <c r="D38" s="38">
        <v>1871875</v>
      </c>
      <c r="E38" s="38">
        <v>2085281</v>
      </c>
      <c r="F38" s="16">
        <v>2545148</v>
      </c>
      <c r="G38" s="16">
        <v>2636185</v>
      </c>
      <c r="H38" s="17">
        <v>2776776</v>
      </c>
      <c r="I38" s="16">
        <v>629526</v>
      </c>
      <c r="J38" s="204">
        <v>608404</v>
      </c>
      <c r="L38" s="96">
        <f>C38/C36</f>
        <v>0.12099614983765083</v>
      </c>
      <c r="M38" s="96">
        <f t="shared" ref="M38:R38" si="33">D38/D36</f>
        <v>0.12639012254651241</v>
      </c>
      <c r="N38" s="96">
        <f t="shared" si="33"/>
        <v>0.11831515818619219</v>
      </c>
      <c r="O38" s="96">
        <f t="shared" si="33"/>
        <v>0.12674056465140801</v>
      </c>
      <c r="P38" s="96">
        <f t="shared" si="33"/>
        <v>0.12793632945078351</v>
      </c>
      <c r="Q38" s="96">
        <f t="shared" si="33"/>
        <v>0.12741256244212459</v>
      </c>
      <c r="R38" s="96">
        <f t="shared" si="33"/>
        <v>0.11670644471049654</v>
      </c>
      <c r="S38" s="435">
        <f>J38/J36</f>
        <v>0.12337405961864202</v>
      </c>
      <c r="U38" s="125">
        <f t="shared" si="2"/>
        <v>-3.3552228184379994E-2</v>
      </c>
      <c r="V38" s="124">
        <f t="shared" si="3"/>
        <v>0.66676149081454783</v>
      </c>
    </row>
    <row r="39" spans="1:16384" ht="20.100000000000001" customHeight="1" thickBot="1" x14ac:dyDescent="0.3">
      <c r="A39" s="10" t="s">
        <v>6</v>
      </c>
      <c r="B39" s="11"/>
      <c r="C39" s="18">
        <v>47928070</v>
      </c>
      <c r="D39" s="19">
        <v>45576684</v>
      </c>
      <c r="E39" s="19">
        <v>43835850</v>
      </c>
      <c r="F39" s="19">
        <v>45113270</v>
      </c>
      <c r="G39" s="19">
        <v>38329384</v>
      </c>
      <c r="H39" s="20">
        <v>39214925</v>
      </c>
      <c r="I39" s="19">
        <v>9241393</v>
      </c>
      <c r="J39" s="188">
        <v>9818334</v>
      </c>
      <c r="L39" s="156">
        <f>C39/C45</f>
        <v>0.43675321806131939</v>
      </c>
      <c r="M39" s="156">
        <f t="shared" ref="M39:R39" si="34">D39/D45</f>
        <v>0.40561739262985674</v>
      </c>
      <c r="N39" s="156">
        <f t="shared" si="34"/>
        <v>0.38083730560037787</v>
      </c>
      <c r="O39" s="156">
        <f t="shared" si="34"/>
        <v>0.36206585403394387</v>
      </c>
      <c r="P39" s="156">
        <f t="shared" si="34"/>
        <v>0.34222031178137491</v>
      </c>
      <c r="Q39" s="156">
        <f t="shared" si="34"/>
        <v>0.33973771262767771</v>
      </c>
      <c r="R39" s="156">
        <f t="shared" si="34"/>
        <v>0.35666799728031473</v>
      </c>
      <c r="S39" s="434">
        <f>J39/J45</f>
        <v>0.35452344685882259</v>
      </c>
      <c r="U39" s="122">
        <f t="shared" si="2"/>
        <v>6.2430090355425856E-2</v>
      </c>
      <c r="V39" s="151">
        <f t="shared" si="3"/>
        <v>-0.21445504214921418</v>
      </c>
    </row>
    <row r="40" spans="1:16384" customFormat="1" ht="20.100000000000001" customHeight="1" x14ac:dyDescent="0.25">
      <c r="A40" s="57"/>
      <c r="B40" t="s">
        <v>19</v>
      </c>
      <c r="C40" s="37">
        <v>34742771</v>
      </c>
      <c r="D40" s="38">
        <v>33774671</v>
      </c>
      <c r="E40" s="38">
        <v>33251813</v>
      </c>
      <c r="F40" s="16">
        <v>34299104</v>
      </c>
      <c r="G40" s="16">
        <v>29419407</v>
      </c>
      <c r="H40" s="17">
        <v>30219804</v>
      </c>
      <c r="I40" s="16">
        <v>7105152</v>
      </c>
      <c r="J40" s="204">
        <v>7665143</v>
      </c>
      <c r="L40" s="96">
        <f>C40/C39</f>
        <v>0.72489401304913803</v>
      </c>
      <c r="M40" s="96">
        <f t="shared" ref="M40:R40" si="35">D40/D39</f>
        <v>0.74105152099261984</v>
      </c>
      <c r="N40" s="96">
        <f t="shared" si="35"/>
        <v>0.75855294239760374</v>
      </c>
      <c r="O40" s="96">
        <f t="shared" si="35"/>
        <v>0.76028858027804236</v>
      </c>
      <c r="P40" s="96">
        <f t="shared" si="35"/>
        <v>0.76754186813959757</v>
      </c>
      <c r="Q40" s="96">
        <f t="shared" si="35"/>
        <v>0.77061996166000568</v>
      </c>
      <c r="R40" s="96">
        <f t="shared" si="35"/>
        <v>0.76883993571099074</v>
      </c>
      <c r="S40" s="435">
        <f>J40/J39</f>
        <v>0.78069690845717821</v>
      </c>
      <c r="U40" s="127">
        <f t="shared" si="2"/>
        <v>7.8814781161613431E-2</v>
      </c>
      <c r="V40" s="124">
        <f t="shared" si="3"/>
        <v>1.1856972746187466</v>
      </c>
    </row>
    <row r="41" spans="1:16384" customFormat="1" ht="20.100000000000001" customHeight="1" thickBot="1" x14ac:dyDescent="0.3">
      <c r="A41" s="57"/>
      <c r="B41" t="s">
        <v>20</v>
      </c>
      <c r="C41" s="37">
        <v>13185299</v>
      </c>
      <c r="D41" s="38">
        <v>11802013</v>
      </c>
      <c r="E41" s="38">
        <v>10584037</v>
      </c>
      <c r="F41" s="16">
        <v>10814166</v>
      </c>
      <c r="G41" s="16">
        <v>8909977</v>
      </c>
      <c r="H41" s="17">
        <v>8995121</v>
      </c>
      <c r="I41" s="16">
        <v>2136241</v>
      </c>
      <c r="J41" s="204">
        <v>2153191</v>
      </c>
      <c r="L41" s="96">
        <f>C41/C39</f>
        <v>0.27510598695086197</v>
      </c>
      <c r="M41" s="96">
        <f t="shared" ref="M41:R41" si="36">D41/D39</f>
        <v>0.25894847900738016</v>
      </c>
      <c r="N41" s="96">
        <f t="shared" si="36"/>
        <v>0.24144705760239621</v>
      </c>
      <c r="O41" s="96">
        <f t="shared" si="36"/>
        <v>0.23971141972195764</v>
      </c>
      <c r="P41" s="96">
        <f t="shared" si="36"/>
        <v>0.23245813186040246</v>
      </c>
      <c r="Q41" s="96">
        <f t="shared" si="36"/>
        <v>0.22938003833999426</v>
      </c>
      <c r="R41" s="96">
        <f t="shared" si="36"/>
        <v>0.23116006428900923</v>
      </c>
      <c r="S41" s="435">
        <f>J41/J39</f>
        <v>0.21930309154282182</v>
      </c>
      <c r="U41" s="125">
        <f t="shared" si="2"/>
        <v>7.934498027142068E-3</v>
      </c>
      <c r="V41" s="124">
        <f t="shared" si="3"/>
        <v>-1.1856972746187411</v>
      </c>
    </row>
    <row r="42" spans="1:16384" ht="20.100000000000001" customHeight="1" thickBot="1" x14ac:dyDescent="0.3">
      <c r="A42" s="10" t="s">
        <v>7</v>
      </c>
      <c r="B42" s="11"/>
      <c r="C42" s="18">
        <v>286172</v>
      </c>
      <c r="D42" s="19">
        <v>394480</v>
      </c>
      <c r="E42" s="19">
        <v>483510</v>
      </c>
      <c r="F42" s="19">
        <v>414991</v>
      </c>
      <c r="G42" s="19">
        <v>225289</v>
      </c>
      <c r="H42" s="20">
        <v>216804</v>
      </c>
      <c r="I42" s="19">
        <v>27822</v>
      </c>
      <c r="J42" s="188">
        <v>53828</v>
      </c>
      <c r="L42" s="156">
        <f>C42/C45</f>
        <v>2.6077941782142256E-3</v>
      </c>
      <c r="M42" s="156">
        <f t="shared" ref="M42:R42" si="37">D42/D45</f>
        <v>3.5107413484628653E-3</v>
      </c>
      <c r="N42" s="156">
        <f t="shared" si="37"/>
        <v>4.2006404719159935E-3</v>
      </c>
      <c r="O42" s="156">
        <f t="shared" si="37"/>
        <v>3.3305958719330345E-3</v>
      </c>
      <c r="P42" s="156">
        <f t="shared" si="37"/>
        <v>2.0114717163446762E-3</v>
      </c>
      <c r="Q42" s="156">
        <f t="shared" si="37"/>
        <v>1.8782770857914694E-3</v>
      </c>
      <c r="R42" s="156">
        <f t="shared" si="37"/>
        <v>1.0737793555942179E-3</v>
      </c>
      <c r="S42" s="434">
        <f>J42/J45</f>
        <v>1.9436381057638394E-3</v>
      </c>
      <c r="U42" s="82">
        <f t="shared" si="2"/>
        <v>0.93472791316224568</v>
      </c>
      <c r="V42" s="151">
        <f t="shared" si="3"/>
        <v>8.6985875016962158E-2</v>
      </c>
    </row>
    <row r="43" spans="1:16384" customFormat="1" ht="20.100000000000001" customHeight="1" x14ac:dyDescent="0.25">
      <c r="A43" s="57"/>
      <c r="B43" t="s">
        <v>19</v>
      </c>
      <c r="C43" s="37">
        <v>262078</v>
      </c>
      <c r="D43" s="38">
        <v>372736</v>
      </c>
      <c r="E43" s="38">
        <v>461184</v>
      </c>
      <c r="F43" s="16">
        <v>398506</v>
      </c>
      <c r="G43" s="16">
        <v>213742</v>
      </c>
      <c r="H43" s="17">
        <v>206961</v>
      </c>
      <c r="I43" s="16">
        <v>26190</v>
      </c>
      <c r="J43" s="204">
        <v>50595</v>
      </c>
      <c r="L43" s="96">
        <f>C43/C42</f>
        <v>0.91580587898187105</v>
      </c>
      <c r="M43" s="96">
        <f t="shared" ref="M43:R43" si="38">D43/D42</f>
        <v>0.94487933482052322</v>
      </c>
      <c r="N43" s="96">
        <f t="shared" si="38"/>
        <v>0.95382515356455921</v>
      </c>
      <c r="O43" s="96">
        <f t="shared" si="38"/>
        <v>0.96027624695475322</v>
      </c>
      <c r="P43" s="96">
        <f t="shared" si="38"/>
        <v>0.94874583312989091</v>
      </c>
      <c r="Q43" s="96">
        <f t="shared" si="38"/>
        <v>0.95459954613383513</v>
      </c>
      <c r="R43" s="96">
        <f t="shared" si="38"/>
        <v>0.94134138451585081</v>
      </c>
      <c r="S43" s="435">
        <f>J43/J42</f>
        <v>0.93993832206286687</v>
      </c>
      <c r="U43" s="127">
        <f t="shared" si="2"/>
        <v>0.93184421534937001</v>
      </c>
      <c r="V43" s="124">
        <f t="shared" si="3"/>
        <v>-0.14030624529839386</v>
      </c>
    </row>
    <row r="44" spans="1:16384" customFormat="1" ht="20.100000000000001" customHeight="1" thickBot="1" x14ac:dyDescent="0.3">
      <c r="A44" s="57"/>
      <c r="B44" t="s">
        <v>20</v>
      </c>
      <c r="C44" s="37">
        <v>24094</v>
      </c>
      <c r="D44" s="38">
        <v>21744</v>
      </c>
      <c r="E44" s="38">
        <v>22326</v>
      </c>
      <c r="F44" s="16">
        <v>16485</v>
      </c>
      <c r="G44" s="16">
        <v>11547</v>
      </c>
      <c r="H44" s="17">
        <v>9843</v>
      </c>
      <c r="I44" s="16">
        <v>1632</v>
      </c>
      <c r="J44" s="204">
        <v>3233</v>
      </c>
      <c r="L44" s="96">
        <f>C44/C42</f>
        <v>8.4194121018128953E-2</v>
      </c>
      <c r="M44" s="96">
        <f t="shared" ref="M44:R44" si="39">D44/D42</f>
        <v>5.512066517947678E-2</v>
      </c>
      <c r="N44" s="96">
        <f t="shared" si="39"/>
        <v>4.6174846435440842E-2</v>
      </c>
      <c r="O44" s="96">
        <f t="shared" si="39"/>
        <v>3.9723753045246765E-2</v>
      </c>
      <c r="P44" s="96">
        <f t="shared" si="39"/>
        <v>5.1254166870109058E-2</v>
      </c>
      <c r="Q44" s="96">
        <f t="shared" si="39"/>
        <v>4.5400453866164828E-2</v>
      </c>
      <c r="R44" s="96">
        <f t="shared" si="39"/>
        <v>5.8658615484149232E-2</v>
      </c>
      <c r="S44" s="435">
        <f>J44/J42</f>
        <v>6.0061677937133087E-2</v>
      </c>
      <c r="U44" s="125">
        <f t="shared" si="2"/>
        <v>0.98100490196078427</v>
      </c>
      <c r="V44" s="124">
        <f t="shared" si="3"/>
        <v>0.14030624529838553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109737188</v>
      </c>
      <c r="D45" s="103">
        <f t="shared" si="40"/>
        <v>112363732</v>
      </c>
      <c r="E45" s="103">
        <f t="shared" ref="E45:F45" si="41">E7+E10+E13+E16+E18+E21+E24+E27+E30+E33+E36+E39+E42</f>
        <v>115103876</v>
      </c>
      <c r="F45" s="103">
        <f t="shared" si="41"/>
        <v>124599626</v>
      </c>
      <c r="G45" s="103">
        <f t="shared" si="40"/>
        <v>112002072</v>
      </c>
      <c r="H45" s="202">
        <f t="shared" si="40"/>
        <v>115427059</v>
      </c>
      <c r="I45" s="229">
        <f t="shared" si="40"/>
        <v>25910351</v>
      </c>
      <c r="J45" s="227">
        <f t="shared" si="40"/>
        <v>27694456</v>
      </c>
      <c r="L45" s="108">
        <f>L7+L10+L13+L16+L18+L21+L24+L27+L30+L33+L36+L39+L42</f>
        <v>1.0000000000000002</v>
      </c>
      <c r="M45" s="108">
        <f t="shared" ref="M45:R45" si="42">M7+M10+M13+M16+M18+M21+M24+M27+M30+M33+M36+M39+M42</f>
        <v>1</v>
      </c>
      <c r="N45" s="108">
        <f t="shared" si="42"/>
        <v>1</v>
      </c>
      <c r="O45" s="108">
        <f t="shared" si="42"/>
        <v>1</v>
      </c>
      <c r="P45" s="108">
        <f t="shared" si="42"/>
        <v>1</v>
      </c>
      <c r="Q45" s="108">
        <f t="shared" si="42"/>
        <v>1</v>
      </c>
      <c r="R45" s="108">
        <f t="shared" si="42"/>
        <v>1</v>
      </c>
      <c r="S45" s="436">
        <f>S7+S10+S13+S16+S18+S21+S24+S27+S30+S33+S36+S39+S42</f>
        <v>1</v>
      </c>
      <c r="U45" s="112">
        <f t="shared" si="2"/>
        <v>6.8856844123802108E-2</v>
      </c>
      <c r="V45" s="154">
        <f t="shared" si="3"/>
        <v>0</v>
      </c>
    </row>
    <row r="46" spans="1:16384" customFormat="1" ht="20.100000000000001" customHeight="1" x14ac:dyDescent="0.25">
      <c r="A46" s="57"/>
      <c r="B46" t="s">
        <v>19</v>
      </c>
      <c r="C46" s="417">
        <f t="shared" si="40"/>
        <v>60940974</v>
      </c>
      <c r="D46" s="418">
        <f t="shared" si="40"/>
        <v>61562776</v>
      </c>
      <c r="E46" s="418">
        <f t="shared" ref="E46:F46" si="43">E8+E11+E14+E17+E19+E22+E25+E28+E31+E34+E37+E40+E43</f>
        <v>65825292</v>
      </c>
      <c r="F46" s="418">
        <f t="shared" si="43"/>
        <v>72487559</v>
      </c>
      <c r="G46" s="418">
        <f t="shared" si="40"/>
        <v>64213436</v>
      </c>
      <c r="H46" s="304">
        <f t="shared" si="40"/>
        <v>66162217</v>
      </c>
      <c r="I46" s="418">
        <f t="shared" si="40"/>
        <v>15692183</v>
      </c>
      <c r="J46" s="419">
        <f t="shared" si="40"/>
        <v>16403303</v>
      </c>
      <c r="L46" s="115">
        <f>C46/C45</f>
        <v>0.55533566251032418</v>
      </c>
      <c r="M46" s="115">
        <f t="shared" ref="M46:R46" si="44">D46/D45</f>
        <v>0.54788831684586625</v>
      </c>
      <c r="N46" s="115">
        <f t="shared" si="44"/>
        <v>0.57187728413246486</v>
      </c>
      <c r="O46" s="115">
        <f t="shared" si="44"/>
        <v>0.58176385697979538</v>
      </c>
      <c r="P46" s="115">
        <f t="shared" si="44"/>
        <v>0.57332364351259502</v>
      </c>
      <c r="Q46" s="115">
        <f t="shared" si="44"/>
        <v>0.57319503393047555</v>
      </c>
      <c r="R46" s="115">
        <f t="shared" si="44"/>
        <v>0.60563374845828988</v>
      </c>
      <c r="S46" s="435">
        <f>J46/J45</f>
        <v>0.59229554824980135</v>
      </c>
      <c r="U46" s="127">
        <f t="shared" si="2"/>
        <v>4.5316830679326132E-2</v>
      </c>
      <c r="V46" s="124">
        <f t="shared" si="3"/>
        <v>-1.3338200208488526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5">C9+C12+C15+C20+C23+C26+C29+C32+C35+C38+C41+C44</f>
        <v>48796214</v>
      </c>
      <c r="D47" s="170">
        <f t="shared" si="45"/>
        <v>50800956</v>
      </c>
      <c r="E47" s="170">
        <f t="shared" ref="E47:F47" si="46">E9+E12+E15+E20+E23+E26+E29+E32+E35+E38+E41+E44</f>
        <v>49278584</v>
      </c>
      <c r="F47" s="170">
        <f t="shared" si="46"/>
        <v>52112067</v>
      </c>
      <c r="G47" s="170">
        <f t="shared" si="45"/>
        <v>47788636</v>
      </c>
      <c r="H47" s="59">
        <f t="shared" si="45"/>
        <v>49264842</v>
      </c>
      <c r="I47" s="170">
        <f t="shared" si="45"/>
        <v>10218168</v>
      </c>
      <c r="J47" s="282">
        <f t="shared" si="45"/>
        <v>11291153</v>
      </c>
      <c r="L47" s="284">
        <f>C47/C45</f>
        <v>0.44466433748967577</v>
      </c>
      <c r="M47" s="284">
        <f t="shared" ref="M47:R47" si="47">D47/D45</f>
        <v>0.45211168315413375</v>
      </c>
      <c r="N47" s="284">
        <f t="shared" si="47"/>
        <v>0.42812271586753514</v>
      </c>
      <c r="O47" s="284">
        <f t="shared" si="47"/>
        <v>0.41823614302020456</v>
      </c>
      <c r="P47" s="284">
        <f t="shared" si="47"/>
        <v>0.42667635648740498</v>
      </c>
      <c r="Q47" s="284">
        <f t="shared" si="47"/>
        <v>0.42680496606952451</v>
      </c>
      <c r="R47" s="284">
        <f t="shared" si="47"/>
        <v>0.39436625154171012</v>
      </c>
      <c r="S47" s="437">
        <f>J47/J45</f>
        <v>0.40770445175019865</v>
      </c>
      <c r="U47" s="125">
        <f t="shared" si="2"/>
        <v>0.10500757082874347</v>
      </c>
      <c r="V47" s="126">
        <f t="shared" si="3"/>
        <v>1.3338200208488526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74" t="s">
        <v>31</v>
      </c>
      <c r="B52" s="497"/>
      <c r="C52" s="476">
        <v>2016</v>
      </c>
      <c r="D52" s="478">
        <v>2017</v>
      </c>
      <c r="E52" s="488">
        <v>2018</v>
      </c>
      <c r="F52" s="478">
        <v>2019</v>
      </c>
      <c r="G52" s="478">
        <v>2020</v>
      </c>
      <c r="H52" s="482">
        <v>2021</v>
      </c>
      <c r="I52" s="484" t="str">
        <f>I5</f>
        <v>janeiro - março</v>
      </c>
      <c r="J52" s="485"/>
      <c r="L52" s="505">
        <v>2016</v>
      </c>
      <c r="M52" s="478">
        <v>2017</v>
      </c>
      <c r="N52" s="478">
        <v>2018</v>
      </c>
      <c r="O52" s="482">
        <v>2019</v>
      </c>
      <c r="P52" s="482">
        <v>2020</v>
      </c>
      <c r="Q52" s="482">
        <v>2021</v>
      </c>
      <c r="R52" s="484" t="s">
        <v>84</v>
      </c>
      <c r="S52" s="485"/>
      <c r="U52" s="503" t="s">
        <v>89</v>
      </c>
      <c r="V52" s="504"/>
    </row>
    <row r="53" spans="1:22" ht="20.100000000000001" customHeight="1" thickBot="1" x14ac:dyDescent="0.3">
      <c r="A53" s="498"/>
      <c r="B53" s="499"/>
      <c r="C53" s="493">
        <v>2016</v>
      </c>
      <c r="D53" s="492">
        <v>2017</v>
      </c>
      <c r="E53" s="496"/>
      <c r="F53" s="492"/>
      <c r="G53" s="492">
        <v>2018</v>
      </c>
      <c r="H53" s="502"/>
      <c r="I53" s="412">
        <v>2021</v>
      </c>
      <c r="J53" s="203">
        <v>2022</v>
      </c>
      <c r="L53" s="506"/>
      <c r="M53" s="492"/>
      <c r="N53" s="492"/>
      <c r="O53" s="502"/>
      <c r="P53" s="502"/>
      <c r="Q53" s="502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82481768</v>
      </c>
      <c r="D54" s="19">
        <v>93437664</v>
      </c>
      <c r="E54" s="19">
        <v>97313334</v>
      </c>
      <c r="F54" s="19">
        <v>104246485</v>
      </c>
      <c r="G54" s="19">
        <v>83019607</v>
      </c>
      <c r="H54" s="20">
        <v>82950724</v>
      </c>
      <c r="I54" s="19">
        <v>12644156</v>
      </c>
      <c r="J54" s="188">
        <v>18279258</v>
      </c>
      <c r="L54" s="156">
        <f>C54/C92</f>
        <v>0.1580080019490965</v>
      </c>
      <c r="M54" s="156">
        <f t="shared" ref="M54" si="48">D54/D92</f>
        <v>0.16173285522493666</v>
      </c>
      <c r="N54" s="156">
        <f t="shared" ref="N54" si="49">E54/E92</f>
        <v>0.15611199211573379</v>
      </c>
      <c r="O54" s="156">
        <f t="shared" ref="O54" si="50">F54/F92</f>
        <v>0.15251256322356319</v>
      </c>
      <c r="P54" s="156">
        <f t="shared" ref="P54" si="51">G54/G92</f>
        <v>0.15427096018445571</v>
      </c>
      <c r="Q54" s="156">
        <f t="shared" ref="Q54" si="52">H54/H92</f>
        <v>0.14829008269592886</v>
      </c>
      <c r="R54" s="156">
        <f t="shared" ref="R54" si="53">I54/I92</f>
        <v>0.11991835750903054</v>
      </c>
      <c r="S54" s="434">
        <f>J54/J92</f>
        <v>0.122547249312655</v>
      </c>
      <c r="U54" s="122">
        <f>(J54-I54)/I54</f>
        <v>0.44566849697203986</v>
      </c>
      <c r="V54" s="121">
        <f>(S54-R54)*100</f>
        <v>0.2628891803624453</v>
      </c>
    </row>
    <row r="55" spans="1:22" ht="20.100000000000001" customHeight="1" x14ac:dyDescent="0.25">
      <c r="A55" s="57"/>
      <c r="B55" t="s">
        <v>19</v>
      </c>
      <c r="C55" s="15">
        <v>2610251</v>
      </c>
      <c r="D55" s="16">
        <v>2259852</v>
      </c>
      <c r="E55" s="16">
        <v>3686249</v>
      </c>
      <c r="F55" s="16">
        <v>3982815</v>
      </c>
      <c r="G55" s="16">
        <v>2824740</v>
      </c>
      <c r="H55" s="17">
        <v>4717496</v>
      </c>
      <c r="I55" s="16">
        <v>511361</v>
      </c>
      <c r="J55" s="204">
        <v>1366414</v>
      </c>
      <c r="L55" s="96">
        <f>C55/C54</f>
        <v>3.1646399723148512E-2</v>
      </c>
      <c r="M55" s="96">
        <f t="shared" ref="M55" si="54">D55/D54</f>
        <v>2.4185664573121178E-2</v>
      </c>
      <c r="N55" s="96">
        <f t="shared" ref="N55" si="55">E55/E54</f>
        <v>3.7880204577103484E-2</v>
      </c>
      <c r="O55" s="96">
        <f t="shared" ref="O55" si="56">F55/F54</f>
        <v>3.8205748615888581E-2</v>
      </c>
      <c r="P55" s="96">
        <f t="shared" ref="P55" si="57">G55/G54</f>
        <v>3.4024974365392986E-2</v>
      </c>
      <c r="Q55" s="96">
        <f t="shared" ref="Q55" si="58">H55/H54</f>
        <v>5.6871064802279485E-2</v>
      </c>
      <c r="R55" s="96">
        <f t="shared" ref="R55" si="59">I55/I54</f>
        <v>4.044247793209764E-2</v>
      </c>
      <c r="S55" s="435">
        <f>J55/J54</f>
        <v>7.4752158977131347E-2</v>
      </c>
      <c r="U55" s="127">
        <f t="shared" ref="U55:U94" si="60">(J55-I55)/I55</f>
        <v>1.6721122651121223</v>
      </c>
      <c r="V55" s="124">
        <f t="shared" ref="V55:V94" si="61">(S55-R55)*100</f>
        <v>3.4309681045033709</v>
      </c>
    </row>
    <row r="56" spans="1:22" ht="20.100000000000001" customHeight="1" thickBot="1" x14ac:dyDescent="0.3">
      <c r="A56" s="57"/>
      <c r="B56" t="s">
        <v>20</v>
      </c>
      <c r="C56" s="15">
        <v>79871517</v>
      </c>
      <c r="D56" s="16">
        <v>91177812</v>
      </c>
      <c r="E56" s="16">
        <v>93627085</v>
      </c>
      <c r="F56" s="16">
        <v>100263670</v>
      </c>
      <c r="G56" s="16">
        <v>80194867</v>
      </c>
      <c r="H56" s="17">
        <v>78233228</v>
      </c>
      <c r="I56" s="16">
        <v>12132795</v>
      </c>
      <c r="J56" s="204">
        <v>16912844</v>
      </c>
      <c r="L56" s="96">
        <f>C56/C54</f>
        <v>0.96835360027685147</v>
      </c>
      <c r="M56" s="96">
        <f t="shared" ref="M56" si="62">D56/D54</f>
        <v>0.97581433542687879</v>
      </c>
      <c r="N56" s="96">
        <f t="shared" ref="N56" si="63">E56/E54</f>
        <v>0.9621197954228965</v>
      </c>
      <c r="O56" s="96">
        <f t="shared" ref="O56" si="64">F56/F54</f>
        <v>0.96179425138411145</v>
      </c>
      <c r="P56" s="96">
        <f t="shared" ref="P56" si="65">G56/G54</f>
        <v>0.96597502563460702</v>
      </c>
      <c r="Q56" s="96">
        <f t="shared" ref="Q56" si="66">H56/H54</f>
        <v>0.94312893519772056</v>
      </c>
      <c r="R56" s="96">
        <f t="shared" ref="R56" si="67">I56/I54</f>
        <v>0.95955752206790235</v>
      </c>
      <c r="S56" s="435">
        <f>J56/J54</f>
        <v>0.92524784102286861</v>
      </c>
      <c r="U56" s="125">
        <f t="shared" si="60"/>
        <v>0.393977562466027</v>
      </c>
      <c r="V56" s="124">
        <f t="shared" si="61"/>
        <v>-3.4309681045033735</v>
      </c>
    </row>
    <row r="57" spans="1:22" ht="20.100000000000001" customHeight="1" thickBot="1" x14ac:dyDescent="0.3">
      <c r="A57" s="10" t="s">
        <v>18</v>
      </c>
      <c r="B57" s="11"/>
      <c r="C57" s="18">
        <v>2459083</v>
      </c>
      <c r="D57" s="19">
        <v>3643226</v>
      </c>
      <c r="E57" s="19">
        <v>2343015</v>
      </c>
      <c r="F57" s="19">
        <v>2552109</v>
      </c>
      <c r="G57" s="19">
        <v>1731296</v>
      </c>
      <c r="H57" s="20">
        <v>1781570</v>
      </c>
      <c r="I57" s="19">
        <v>296070</v>
      </c>
      <c r="J57" s="188">
        <v>526466</v>
      </c>
      <c r="L57" s="156">
        <f>C57/C92</f>
        <v>4.7107961053525198E-3</v>
      </c>
      <c r="M57" s="156">
        <f t="shared" ref="M57" si="68">D57/D92</f>
        <v>6.3061223706290968E-3</v>
      </c>
      <c r="N57" s="156">
        <f t="shared" ref="N57" si="69">E57/E92</f>
        <v>3.7587114136593655E-3</v>
      </c>
      <c r="O57" s="156">
        <f t="shared" ref="O57" si="70">F57/F92</f>
        <v>3.7337343817004922E-3</v>
      </c>
      <c r="P57" s="156">
        <f t="shared" ref="P57" si="71">G57/G92</f>
        <v>3.2171761097773859E-3</v>
      </c>
      <c r="Q57" s="156">
        <f t="shared" ref="Q57" si="72">H57/H92</f>
        <v>3.1848927880193784E-3</v>
      </c>
      <c r="R57" s="156">
        <f t="shared" ref="R57" si="73">I57/I92</f>
        <v>2.8079555573103238E-3</v>
      </c>
      <c r="S57" s="434">
        <f>J57/J92</f>
        <v>3.5295174539708464E-3</v>
      </c>
      <c r="U57" s="122">
        <f t="shared" si="60"/>
        <v>0.77818083561319962</v>
      </c>
      <c r="V57" s="121">
        <f t="shared" si="61"/>
        <v>7.2156189666052264E-2</v>
      </c>
    </row>
    <row r="58" spans="1:22" ht="20.100000000000001" customHeight="1" x14ac:dyDescent="0.25">
      <c r="A58" s="57"/>
      <c r="B58" t="s">
        <v>19</v>
      </c>
      <c r="C58" s="15">
        <v>2378922</v>
      </c>
      <c r="D58" s="16">
        <v>3434817</v>
      </c>
      <c r="E58" s="16">
        <v>1876580</v>
      </c>
      <c r="F58" s="16">
        <v>1704467</v>
      </c>
      <c r="G58" s="16">
        <v>1167332</v>
      </c>
      <c r="H58" s="17">
        <v>1065166</v>
      </c>
      <c r="I58" s="16">
        <v>195131</v>
      </c>
      <c r="J58" s="204">
        <v>325644</v>
      </c>
      <c r="L58" s="96">
        <f>C58/C57</f>
        <v>0.96740207630242658</v>
      </c>
      <c r="M58" s="96">
        <f t="shared" ref="M58" si="74">D58/D57</f>
        <v>0.94279547851272472</v>
      </c>
      <c r="N58" s="96">
        <f t="shared" ref="N58" si="75">E58/E57</f>
        <v>0.80092530350851365</v>
      </c>
      <c r="O58" s="96">
        <f t="shared" ref="O58" si="76">F58/F57</f>
        <v>0.66786606684902561</v>
      </c>
      <c r="P58" s="96">
        <f t="shared" ref="P58" si="77">G58/G57</f>
        <v>0.67425327615843855</v>
      </c>
      <c r="Q58" s="96">
        <f t="shared" ref="Q58" si="78">H58/H57</f>
        <v>0.59788052111339995</v>
      </c>
      <c r="R58" s="96">
        <f t="shared" ref="R58" si="79">I58/I57</f>
        <v>0.65907049008680385</v>
      </c>
      <c r="S58" s="435">
        <f>J58/J57</f>
        <v>0.61854706666717318</v>
      </c>
      <c r="U58" s="127">
        <f t="shared" si="60"/>
        <v>0.66884810716902998</v>
      </c>
      <c r="V58" s="124">
        <f t="shared" si="61"/>
        <v>-4.0523423419630671</v>
      </c>
    </row>
    <row r="59" spans="1:22" ht="20.100000000000001" customHeight="1" thickBot="1" x14ac:dyDescent="0.3">
      <c r="A59" s="57"/>
      <c r="B59" t="s">
        <v>20</v>
      </c>
      <c r="C59" s="15">
        <v>80161</v>
      </c>
      <c r="D59" s="16">
        <v>208409</v>
      </c>
      <c r="E59" s="16">
        <v>466435</v>
      </c>
      <c r="F59" s="16">
        <v>847642</v>
      </c>
      <c r="G59" s="16">
        <v>563964</v>
      </c>
      <c r="H59" s="17">
        <v>716404</v>
      </c>
      <c r="I59" s="16">
        <v>100939</v>
      </c>
      <c r="J59" s="204">
        <v>200822</v>
      </c>
      <c r="L59" s="96">
        <f>C59/C57</f>
        <v>3.2597923697573444E-2</v>
      </c>
      <c r="M59" s="96">
        <f t="shared" ref="M59" si="80">D59/D57</f>
        <v>5.7204521487275291E-2</v>
      </c>
      <c r="N59" s="96">
        <f t="shared" ref="N59" si="81">E59/E57</f>
        <v>0.1990746964914864</v>
      </c>
      <c r="O59" s="96">
        <f t="shared" ref="O59" si="82">F59/F57</f>
        <v>0.33213393315097434</v>
      </c>
      <c r="P59" s="96">
        <f t="shared" ref="P59" si="83">G59/G57</f>
        <v>0.32574672384156145</v>
      </c>
      <c r="Q59" s="96">
        <f t="shared" ref="Q59" si="84">H59/H57</f>
        <v>0.40211947888660005</v>
      </c>
      <c r="R59" s="96">
        <f t="shared" ref="R59" si="85">I59/I57</f>
        <v>0.3409295099131962</v>
      </c>
      <c r="S59" s="435">
        <f>J59/J57</f>
        <v>0.38145293333282682</v>
      </c>
      <c r="U59" s="125">
        <f t="shared" si="60"/>
        <v>0.98953823596429524</v>
      </c>
      <c r="V59" s="124">
        <f t="shared" si="61"/>
        <v>4.0523423419630609</v>
      </c>
    </row>
    <row r="60" spans="1:22" ht="20.100000000000001" customHeight="1" thickBot="1" x14ac:dyDescent="0.3">
      <c r="A60" s="10" t="s">
        <v>15</v>
      </c>
      <c r="B60" s="11"/>
      <c r="C60" s="18">
        <v>83753681</v>
      </c>
      <c r="D60" s="19">
        <v>105319161</v>
      </c>
      <c r="E60" s="19">
        <v>111596848</v>
      </c>
      <c r="F60" s="19">
        <v>124026619</v>
      </c>
      <c r="G60" s="19">
        <v>101641276</v>
      </c>
      <c r="H60" s="20">
        <v>110422269</v>
      </c>
      <c r="I60" s="19">
        <v>19338375</v>
      </c>
      <c r="J60" s="188">
        <v>31718022</v>
      </c>
      <c r="L60" s="156">
        <f>C60/C92</f>
        <v>0.16044456989200337</v>
      </c>
      <c r="M60" s="156">
        <f t="shared" ref="M60" si="86">D60/D92</f>
        <v>0.18229874216916203</v>
      </c>
      <c r="N60" s="156">
        <f t="shared" ref="N60" si="87">E60/E92</f>
        <v>0.17902589027642132</v>
      </c>
      <c r="O60" s="156">
        <f t="shared" ref="O60" si="88">F60/F92</f>
        <v>0.18145089085394375</v>
      </c>
      <c r="P60" s="156">
        <f t="shared" ref="P60" si="89">G60/G92</f>
        <v>0.18887462624212706</v>
      </c>
      <c r="Q60" s="156">
        <f t="shared" ref="Q60" si="90">H60/H92</f>
        <v>0.19740065682226116</v>
      </c>
      <c r="R60" s="156">
        <f t="shared" ref="R60" si="91">I60/I92</f>
        <v>0.18340695629614967</v>
      </c>
      <c r="S60" s="434">
        <f>J60/J92</f>
        <v>0.21264300496980107</v>
      </c>
      <c r="U60" s="122">
        <f t="shared" si="60"/>
        <v>0.64015963078593729</v>
      </c>
      <c r="V60" s="121">
        <f t="shared" si="61"/>
        <v>2.9236048673651398</v>
      </c>
    </row>
    <row r="61" spans="1:22" ht="20.100000000000001" customHeight="1" x14ac:dyDescent="0.25">
      <c r="A61" s="57"/>
      <c r="B61" t="s">
        <v>19</v>
      </c>
      <c r="C61" s="15">
        <v>6040950</v>
      </c>
      <c r="D61" s="16">
        <v>5299924</v>
      </c>
      <c r="E61" s="16">
        <v>4849775</v>
      </c>
      <c r="F61" s="16">
        <v>2935756</v>
      </c>
      <c r="G61" s="16">
        <v>1912534</v>
      </c>
      <c r="H61" s="17">
        <v>2432474</v>
      </c>
      <c r="I61" s="16">
        <v>413549</v>
      </c>
      <c r="J61" s="204">
        <v>831074</v>
      </c>
      <c r="L61" s="96">
        <f>C61/C60</f>
        <v>7.2127576100207466E-2</v>
      </c>
      <c r="M61" s="96">
        <f t="shared" ref="M61" si="92">D61/D60</f>
        <v>5.0322504942856505E-2</v>
      </c>
      <c r="N61" s="96">
        <f t="shared" ref="N61" si="93">E61/E60</f>
        <v>4.3457992648681262E-2</v>
      </c>
      <c r="O61" s="96">
        <f t="shared" ref="O61" si="94">F61/F60</f>
        <v>2.3670370309780031E-2</v>
      </c>
      <c r="P61" s="96">
        <f t="shared" ref="P61" si="95">G61/G60</f>
        <v>1.8816509151262525E-2</v>
      </c>
      <c r="Q61" s="96">
        <f t="shared" ref="Q61" si="96">H61/H60</f>
        <v>2.2028835505997435E-2</v>
      </c>
      <c r="R61" s="96">
        <f t="shared" ref="R61" si="97">I61/I60</f>
        <v>2.138488885441512E-2</v>
      </c>
      <c r="S61" s="435">
        <f>J61/J60</f>
        <v>2.62019491631603E-2</v>
      </c>
      <c r="U61" s="127">
        <f t="shared" si="60"/>
        <v>1.0096143383250835</v>
      </c>
      <c r="V61" s="124">
        <f t="shared" si="61"/>
        <v>0.48170603087451802</v>
      </c>
    </row>
    <row r="62" spans="1:22" ht="20.100000000000001" customHeight="1" thickBot="1" x14ac:dyDescent="0.3">
      <c r="A62" s="57"/>
      <c r="B62" t="s">
        <v>20</v>
      </c>
      <c r="C62" s="15">
        <v>77712731</v>
      </c>
      <c r="D62" s="16">
        <v>100019237</v>
      </c>
      <c r="E62" s="16">
        <v>106747073</v>
      </c>
      <c r="F62" s="16">
        <v>121090863</v>
      </c>
      <c r="G62" s="16">
        <v>99728742</v>
      </c>
      <c r="H62" s="17">
        <v>107989795</v>
      </c>
      <c r="I62" s="16">
        <v>18924826</v>
      </c>
      <c r="J62" s="204">
        <v>30886948</v>
      </c>
      <c r="L62" s="96">
        <f>C62/C60</f>
        <v>0.92787242389979252</v>
      </c>
      <c r="M62" s="96">
        <f t="shared" ref="M62" si="98">D62/D60</f>
        <v>0.94967749505714349</v>
      </c>
      <c r="N62" s="96">
        <f t="shared" ref="N62" si="99">E62/E60</f>
        <v>0.95654200735131878</v>
      </c>
      <c r="O62" s="96">
        <f t="shared" ref="O62" si="100">F62/F60</f>
        <v>0.97632962969021997</v>
      </c>
      <c r="P62" s="96">
        <f t="shared" ref="P62" si="101">G62/G60</f>
        <v>0.98118349084873746</v>
      </c>
      <c r="Q62" s="96">
        <f t="shared" ref="Q62" si="102">H62/H60</f>
        <v>0.97797116449400256</v>
      </c>
      <c r="R62" s="96">
        <f t="shared" ref="R62" si="103">I62/I60</f>
        <v>0.97861511114558486</v>
      </c>
      <c r="S62" s="435">
        <f>J62/J60</f>
        <v>0.97379805083683968</v>
      </c>
      <c r="U62" s="125">
        <f t="shared" si="60"/>
        <v>0.63208623424067412</v>
      </c>
      <c r="V62" s="124">
        <f t="shared" si="61"/>
        <v>-0.48170603087451802</v>
      </c>
    </row>
    <row r="63" spans="1:22" ht="20.100000000000001" customHeight="1" thickBot="1" x14ac:dyDescent="0.3">
      <c r="A63" s="10" t="s">
        <v>8</v>
      </c>
      <c r="B63" s="11"/>
      <c r="C63" s="18">
        <v>379930</v>
      </c>
      <c r="D63" s="19">
        <v>237175</v>
      </c>
      <c r="E63" s="19">
        <v>674966</v>
      </c>
      <c r="F63" s="19">
        <v>662159</v>
      </c>
      <c r="G63" s="19">
        <v>218943</v>
      </c>
      <c r="H63" s="20">
        <v>257618</v>
      </c>
      <c r="I63" s="19">
        <v>131801</v>
      </c>
      <c r="J63" s="188">
        <v>68942</v>
      </c>
      <c r="L63" s="156">
        <f>C63/C92</f>
        <v>7.2782120990083816E-4</v>
      </c>
      <c r="M63" s="156">
        <f t="shared" ref="M63" si="104">D63/D92</f>
        <v>4.1053027543554974E-4</v>
      </c>
      <c r="N63" s="156">
        <f t="shared" ref="N63" si="105">E63/E92</f>
        <v>1.0827939249351828E-3</v>
      </c>
      <c r="O63" s="156">
        <f t="shared" ref="O63" si="106">F63/F92</f>
        <v>9.6873833541295308E-4</v>
      </c>
      <c r="P63" s="156">
        <f t="shared" ref="P63" si="107">G63/G92</f>
        <v>4.068502376271823E-4</v>
      </c>
      <c r="Q63" s="156">
        <f t="shared" ref="Q63" si="108">H63/H92</f>
        <v>4.6054082088493647E-4</v>
      </c>
      <c r="R63" s="156">
        <f t="shared" ref="R63" si="109">I63/I92</f>
        <v>1.2500130050631876E-3</v>
      </c>
      <c r="S63" s="434">
        <f>J63/J92</f>
        <v>4.6219887383355828E-4</v>
      </c>
      <c r="U63" s="122">
        <f t="shared" si="60"/>
        <v>-0.47692354382743679</v>
      </c>
      <c r="V63" s="121">
        <f t="shared" si="61"/>
        <v>-7.878141312296294E-2</v>
      </c>
    </row>
    <row r="64" spans="1:22" ht="20.100000000000001" customHeight="1" thickBot="1" x14ac:dyDescent="0.3">
      <c r="A64" s="57"/>
      <c r="B64" t="s">
        <v>19</v>
      </c>
      <c r="C64" s="15">
        <v>379930</v>
      </c>
      <c r="D64" s="16">
        <v>237175</v>
      </c>
      <c r="E64" s="16">
        <v>674966</v>
      </c>
      <c r="F64" s="16">
        <v>662159</v>
      </c>
      <c r="G64" s="16">
        <v>218943</v>
      </c>
      <c r="H64" s="17">
        <v>257618</v>
      </c>
      <c r="I64" s="16">
        <v>131801</v>
      </c>
      <c r="J64" s="204">
        <v>68942</v>
      </c>
      <c r="L64" s="96">
        <f>C64/C63</f>
        <v>1</v>
      </c>
      <c r="M64" s="96">
        <f t="shared" ref="M64" si="110">D64/D63</f>
        <v>1</v>
      </c>
      <c r="N64" s="96">
        <f t="shared" ref="N64" si="111">E64/E63</f>
        <v>1</v>
      </c>
      <c r="O64" s="96">
        <f t="shared" ref="O64" si="112">F64/F63</f>
        <v>1</v>
      </c>
      <c r="P64" s="96">
        <f t="shared" ref="P64" si="113">G64/G63</f>
        <v>1</v>
      </c>
      <c r="Q64" s="96">
        <f t="shared" ref="Q64" si="114">H64/H63</f>
        <v>1</v>
      </c>
      <c r="R64" s="96">
        <f t="shared" ref="R64" si="115">I64/I63</f>
        <v>1</v>
      </c>
      <c r="S64" s="435">
        <f>J64/J63</f>
        <v>1</v>
      </c>
      <c r="U64" s="182">
        <f t="shared" si="60"/>
        <v>-0.47692354382743679</v>
      </c>
      <c r="V64" s="124">
        <f t="shared" si="61"/>
        <v>0</v>
      </c>
    </row>
    <row r="65" spans="1:22" ht="20.100000000000001" customHeight="1" thickBot="1" x14ac:dyDescent="0.3">
      <c r="A65" s="10" t="s">
        <v>16</v>
      </c>
      <c r="B65" s="11"/>
      <c r="C65" s="18">
        <v>339653</v>
      </c>
      <c r="D65" s="19">
        <v>184063</v>
      </c>
      <c r="E65" s="19">
        <v>176558</v>
      </c>
      <c r="F65" s="19">
        <v>239017</v>
      </c>
      <c r="G65" s="19">
        <v>452182</v>
      </c>
      <c r="H65" s="20">
        <v>214794</v>
      </c>
      <c r="I65" s="19">
        <v>25904</v>
      </c>
      <c r="J65" s="188">
        <v>45979</v>
      </c>
      <c r="L65" s="156">
        <f>C65/C92</f>
        <v>6.506636943817266E-4</v>
      </c>
      <c r="M65" s="156">
        <f t="shared" ref="M65" si="116">D65/D92</f>
        <v>3.185978036786912E-4</v>
      </c>
      <c r="N65" s="156">
        <f t="shared" ref="N65" si="117">E65/E92</f>
        <v>2.8323786649802506E-4</v>
      </c>
      <c r="O65" s="156">
        <f t="shared" ref="O65" si="118">F65/F92</f>
        <v>3.4968176935660139E-4</v>
      </c>
      <c r="P65" s="156">
        <f t="shared" ref="P65" si="119">G65/G92</f>
        <v>8.4026597859138932E-4</v>
      </c>
      <c r="Q65" s="156">
        <f t="shared" ref="Q65" si="120">H65/H92</f>
        <v>3.8398483444929718E-4</v>
      </c>
      <c r="R65" s="156">
        <f t="shared" ref="R65" si="121">I65/I92</f>
        <v>2.4567595756600337E-4</v>
      </c>
      <c r="S65" s="434">
        <f>J65/J92</f>
        <v>3.0825102288870607E-4</v>
      </c>
      <c r="U65" s="122">
        <f t="shared" si="60"/>
        <v>0.77497683755404567</v>
      </c>
      <c r="V65" s="121">
        <f t="shared" si="61"/>
        <v>6.257506532270269E-3</v>
      </c>
    </row>
    <row r="66" spans="1:22" ht="20.100000000000001" customHeight="1" x14ac:dyDescent="0.25">
      <c r="A66" s="57"/>
      <c r="B66" t="s">
        <v>19</v>
      </c>
      <c r="C66" s="15">
        <v>318043</v>
      </c>
      <c r="D66" s="16">
        <v>146731</v>
      </c>
      <c r="E66" s="16">
        <v>113871</v>
      </c>
      <c r="F66" s="16">
        <v>171892</v>
      </c>
      <c r="G66" s="16">
        <v>211359</v>
      </c>
      <c r="H66" s="17">
        <v>149773</v>
      </c>
      <c r="I66" s="16">
        <v>12196</v>
      </c>
      <c r="J66" s="204">
        <v>39507</v>
      </c>
      <c r="L66" s="96">
        <f>C66/C65</f>
        <v>0.93637624281251752</v>
      </c>
      <c r="M66" s="96">
        <f t="shared" ref="M66" si="122">D66/D65</f>
        <v>0.79717814009333765</v>
      </c>
      <c r="N66" s="96">
        <f t="shared" ref="N66" si="123">E66/E65</f>
        <v>0.64494953499699814</v>
      </c>
      <c r="O66" s="96">
        <f t="shared" ref="O66" si="124">F66/F65</f>
        <v>0.71916223532217372</v>
      </c>
      <c r="P66" s="96">
        <f t="shared" ref="P66" si="125">G66/G65</f>
        <v>0.46742019806184237</v>
      </c>
      <c r="Q66" s="96">
        <f t="shared" ref="Q66" si="126">H66/H65</f>
        <v>0.69728670260808034</v>
      </c>
      <c r="R66" s="96">
        <f t="shared" ref="R66" si="127">I66/I65</f>
        <v>0.47081531809759108</v>
      </c>
      <c r="S66" s="435">
        <f>J66/J65</f>
        <v>0.85924008786619976</v>
      </c>
      <c r="U66" s="127">
        <f t="shared" si="60"/>
        <v>2.2393407674647428</v>
      </c>
      <c r="V66" s="124">
        <f t="shared" si="61"/>
        <v>38.842476976860866</v>
      </c>
    </row>
    <row r="67" spans="1:22" ht="20.100000000000001" customHeight="1" thickBot="1" x14ac:dyDescent="0.3">
      <c r="A67" s="57"/>
      <c r="B67" t="s">
        <v>20</v>
      </c>
      <c r="C67" s="15">
        <v>21610</v>
      </c>
      <c r="D67" s="16">
        <v>37332</v>
      </c>
      <c r="E67" s="16">
        <v>62687</v>
      </c>
      <c r="F67" s="16">
        <v>67125</v>
      </c>
      <c r="G67" s="16">
        <v>240823</v>
      </c>
      <c r="H67" s="17">
        <v>65021</v>
      </c>
      <c r="I67" s="16">
        <v>13708</v>
      </c>
      <c r="J67" s="204">
        <v>6472</v>
      </c>
      <c r="L67" s="96">
        <f>C67/C65</f>
        <v>6.3623757187482519E-2</v>
      </c>
      <c r="M67" s="96">
        <f t="shared" ref="M67" si="128">D67/D65</f>
        <v>0.20282185990666241</v>
      </c>
      <c r="N67" s="96">
        <f t="shared" ref="N67" si="129">E67/E65</f>
        <v>0.35505046500300186</v>
      </c>
      <c r="O67" s="96">
        <f t="shared" ref="O67" si="130">F67/F65</f>
        <v>0.28083776467782628</v>
      </c>
      <c r="P67" s="96">
        <f t="shared" ref="P67" si="131">G67/G65</f>
        <v>0.53257980193815768</v>
      </c>
      <c r="Q67" s="96">
        <f t="shared" ref="Q67" si="132">H67/H65</f>
        <v>0.30271329739191971</v>
      </c>
      <c r="R67" s="96">
        <f t="shared" ref="R67" si="133">I67/I65</f>
        <v>0.52918468190240886</v>
      </c>
      <c r="S67" s="435">
        <f>J67/J65</f>
        <v>0.14075991213380021</v>
      </c>
      <c r="U67" s="125">
        <f t="shared" si="60"/>
        <v>-0.52786693901371462</v>
      </c>
      <c r="V67" s="124">
        <f t="shared" si="61"/>
        <v>-38.842476976860866</v>
      </c>
    </row>
    <row r="68" spans="1:22" ht="20.100000000000001" customHeight="1" thickBot="1" x14ac:dyDescent="0.3">
      <c r="A68" s="10" t="s">
        <v>21</v>
      </c>
      <c r="B68" s="11"/>
      <c r="C68" s="18">
        <v>2716697</v>
      </c>
      <c r="D68" s="19">
        <v>2538731</v>
      </c>
      <c r="E68" s="19">
        <v>3441297</v>
      </c>
      <c r="F68" s="19">
        <v>3002154</v>
      </c>
      <c r="G68" s="19">
        <v>2042247</v>
      </c>
      <c r="H68" s="20">
        <v>2025293</v>
      </c>
      <c r="I68" s="19">
        <v>420535</v>
      </c>
      <c r="J68" s="188">
        <v>551281</v>
      </c>
      <c r="L68" s="156">
        <f>C68/C92</f>
        <v>5.2042999959834111E-3</v>
      </c>
      <c r="M68" s="156">
        <f t="shared" ref="M68" si="134">D68/D92</f>
        <v>4.3943330312502102E-3</v>
      </c>
      <c r="N68" s="156">
        <f t="shared" ref="N68" si="135">E68/E92</f>
        <v>5.5205973123056114E-3</v>
      </c>
      <c r="O68" s="156">
        <f t="shared" ref="O68" si="136">F68/F92</f>
        <v>4.3921500253161832E-3</v>
      </c>
      <c r="P68" s="156">
        <f t="shared" ref="P68" si="137">G68/G92</f>
        <v>3.7949999645725155E-3</v>
      </c>
      <c r="Q68" s="156">
        <f t="shared" ref="Q68" si="138">H68/H92</f>
        <v>3.6205936726180455E-3</v>
      </c>
      <c r="R68" s="156">
        <f t="shared" ref="R68" si="139">I68/I92</f>
        <v>3.9883932525872157E-3</v>
      </c>
      <c r="S68" s="434">
        <f>J68/J92</f>
        <v>3.695881427371382E-3</v>
      </c>
      <c r="U68" s="122">
        <f t="shared" si="60"/>
        <v>0.31090396756512539</v>
      </c>
      <c r="V68" s="121">
        <f t="shared" si="61"/>
        <v>-2.9251182521583367E-2</v>
      </c>
    </row>
    <row r="69" spans="1:22" ht="20.100000000000001" customHeight="1" x14ac:dyDescent="0.25">
      <c r="A69" s="57"/>
      <c r="B69" t="s">
        <v>19</v>
      </c>
      <c r="C69" s="15">
        <v>1407726</v>
      </c>
      <c r="D69" s="16">
        <v>1047060</v>
      </c>
      <c r="E69" s="16">
        <v>1453617</v>
      </c>
      <c r="F69" s="16">
        <v>1213740</v>
      </c>
      <c r="G69" s="16">
        <v>814535</v>
      </c>
      <c r="H69" s="17">
        <v>584993</v>
      </c>
      <c r="I69" s="16">
        <v>149611</v>
      </c>
      <c r="J69" s="204">
        <v>111163</v>
      </c>
      <c r="L69" s="96">
        <f>C69/C68</f>
        <v>0.51817556392928621</v>
      </c>
      <c r="M69" s="96">
        <f t="shared" ref="M69" si="140">D69/D68</f>
        <v>0.41243440128158515</v>
      </c>
      <c r="N69" s="96">
        <f t="shared" ref="N69" si="141">E69/E68</f>
        <v>0.42240382042003349</v>
      </c>
      <c r="O69" s="96">
        <f t="shared" ref="O69" si="142">F69/F68</f>
        <v>0.40428971998105362</v>
      </c>
      <c r="P69" s="96">
        <f t="shared" ref="P69" si="143">G69/G68</f>
        <v>0.39884254940758879</v>
      </c>
      <c r="Q69" s="96">
        <f t="shared" ref="Q69" si="144">H69/H68</f>
        <v>0.28884363892039322</v>
      </c>
      <c r="R69" s="96">
        <f t="shared" ref="R69" si="145">I69/I68</f>
        <v>0.35576349174266114</v>
      </c>
      <c r="S69" s="435">
        <f>J69/J68</f>
        <v>0.20164489616003453</v>
      </c>
      <c r="U69" s="127">
        <f t="shared" si="60"/>
        <v>-0.25698645153097033</v>
      </c>
      <c r="V69" s="124">
        <f t="shared" si="61"/>
        <v>-15.411859558262661</v>
      </c>
    </row>
    <row r="70" spans="1:22" ht="20.100000000000001" customHeight="1" thickBot="1" x14ac:dyDescent="0.3">
      <c r="A70" s="57"/>
      <c r="B70" t="s">
        <v>20</v>
      </c>
      <c r="C70" s="15">
        <v>1308971</v>
      </c>
      <c r="D70" s="16">
        <v>1491671</v>
      </c>
      <c r="E70" s="16">
        <v>1987680</v>
      </c>
      <c r="F70" s="16">
        <v>1788414</v>
      </c>
      <c r="G70" s="16">
        <v>1227712</v>
      </c>
      <c r="H70" s="17">
        <v>1440300</v>
      </c>
      <c r="I70" s="16">
        <v>270924</v>
      </c>
      <c r="J70" s="204">
        <v>440118</v>
      </c>
      <c r="L70" s="96">
        <f>C70/C68</f>
        <v>0.48182443607071379</v>
      </c>
      <c r="M70" s="96">
        <f t="shared" ref="M70" si="146">D70/D68</f>
        <v>0.58756559871841485</v>
      </c>
      <c r="N70" s="96">
        <f t="shared" ref="N70" si="147">E70/E68</f>
        <v>0.57759617957996656</v>
      </c>
      <c r="O70" s="96">
        <f t="shared" ref="O70" si="148">F70/F68</f>
        <v>0.59571028001894644</v>
      </c>
      <c r="P70" s="96">
        <f t="shared" ref="P70" si="149">G70/G68</f>
        <v>0.60115745059241121</v>
      </c>
      <c r="Q70" s="96">
        <f t="shared" ref="Q70" si="150">H70/H68</f>
        <v>0.71115636107960678</v>
      </c>
      <c r="R70" s="96">
        <f t="shared" ref="R70" si="151">I70/I68</f>
        <v>0.64423650825733891</v>
      </c>
      <c r="S70" s="435">
        <f>J70/J68</f>
        <v>0.79835510383996544</v>
      </c>
      <c r="U70" s="125">
        <f t="shared" si="60"/>
        <v>0.62450724188333262</v>
      </c>
      <c r="V70" s="124">
        <f t="shared" si="61"/>
        <v>15.411859558262652</v>
      </c>
    </row>
    <row r="71" spans="1:22" ht="20.100000000000001" customHeight="1" thickBot="1" x14ac:dyDescent="0.3">
      <c r="A71" s="10" t="s">
        <v>22</v>
      </c>
      <c r="B71" s="11"/>
      <c r="C71" s="18">
        <v>33688126</v>
      </c>
      <c r="D71" s="19">
        <v>30997965</v>
      </c>
      <c r="E71" s="19">
        <v>30882257</v>
      </c>
      <c r="F71" s="19">
        <v>32577228</v>
      </c>
      <c r="G71" s="19">
        <v>24526197</v>
      </c>
      <c r="H71" s="20">
        <v>23420718</v>
      </c>
      <c r="I71" s="19">
        <v>4618453</v>
      </c>
      <c r="J71" s="188">
        <v>6962291</v>
      </c>
      <c r="L71" s="156">
        <f>C71/C92</f>
        <v>6.4535395005953414E-2</v>
      </c>
      <c r="M71" s="156">
        <f t="shared" ref="M71" si="152">D71/D92</f>
        <v>5.3654909283826414E-2</v>
      </c>
      <c r="N71" s="156">
        <f t="shared" ref="N71" si="153">E71/E92</f>
        <v>4.9541932879414698E-2</v>
      </c>
      <c r="O71" s="156">
        <f t="shared" ref="O71" si="154">F71/F92</f>
        <v>4.7660470710340339E-2</v>
      </c>
      <c r="P71" s="156">
        <f t="shared" ref="P71" si="155">G71/G92</f>
        <v>4.5575739245105287E-2</v>
      </c>
      <c r="Q71" s="156">
        <f t="shared" ref="Q71" si="156">H71/H92</f>
        <v>4.1868955948088281E-2</v>
      </c>
      <c r="R71" s="156">
        <f t="shared" ref="R71" si="157">I71/I92</f>
        <v>4.3801839995698776E-2</v>
      </c>
      <c r="S71" s="434">
        <f>J71/J92</f>
        <v>4.6676381008695977E-2</v>
      </c>
      <c r="U71" s="122">
        <f t="shared" si="60"/>
        <v>0.50749417608017233</v>
      </c>
      <c r="V71" s="121">
        <f t="shared" si="61"/>
        <v>0.28745410129972016</v>
      </c>
    </row>
    <row r="72" spans="1:22" ht="20.100000000000001" customHeight="1" x14ac:dyDescent="0.25">
      <c r="A72" s="57"/>
      <c r="B72" t="s">
        <v>19</v>
      </c>
      <c r="C72" s="15">
        <v>3749627</v>
      </c>
      <c r="D72" s="16">
        <v>2910766</v>
      </c>
      <c r="E72" s="16">
        <v>5430004</v>
      </c>
      <c r="F72" s="16">
        <v>5877479</v>
      </c>
      <c r="G72" s="16">
        <v>3867371</v>
      </c>
      <c r="H72" s="17">
        <v>3294380</v>
      </c>
      <c r="I72" s="16">
        <v>746982</v>
      </c>
      <c r="J72" s="204">
        <v>994652</v>
      </c>
      <c r="L72" s="96">
        <f>C72/C71</f>
        <v>0.11130411350278137</v>
      </c>
      <c r="M72" s="96">
        <f t="shared" ref="M72" si="158">D72/D71</f>
        <v>9.3901841620893503E-2</v>
      </c>
      <c r="N72" s="96">
        <f t="shared" ref="N72" si="159">E72/E71</f>
        <v>0.17582924719524223</v>
      </c>
      <c r="O72" s="96">
        <f t="shared" ref="O72" si="160">F72/F71</f>
        <v>0.1804167929818952</v>
      </c>
      <c r="P72" s="96">
        <f t="shared" ref="P72" si="161">G72/G71</f>
        <v>0.15768327229859566</v>
      </c>
      <c r="Q72" s="96">
        <f t="shared" ref="Q72" si="162">H72/H71</f>
        <v>0.1406609310611229</v>
      </c>
      <c r="R72" s="96">
        <f t="shared" ref="R72" si="163">I72/I71</f>
        <v>0.16173857350069384</v>
      </c>
      <c r="S72" s="435">
        <f>J72/J71</f>
        <v>0.14286274446155728</v>
      </c>
      <c r="U72" s="127">
        <f t="shared" si="60"/>
        <v>0.33156086759788056</v>
      </c>
      <c r="V72" s="124">
        <f t="shared" si="61"/>
        <v>-1.8875829039136565</v>
      </c>
    </row>
    <row r="73" spans="1:22" ht="20.100000000000001" customHeight="1" thickBot="1" x14ac:dyDescent="0.3">
      <c r="A73" s="57"/>
      <c r="B73" t="s">
        <v>20</v>
      </c>
      <c r="C73" s="15">
        <v>29938499</v>
      </c>
      <c r="D73" s="16">
        <v>28087199</v>
      </c>
      <c r="E73" s="16">
        <v>25452253</v>
      </c>
      <c r="F73" s="16">
        <v>26699749</v>
      </c>
      <c r="G73" s="16">
        <v>20658826</v>
      </c>
      <c r="H73" s="17">
        <v>20126338</v>
      </c>
      <c r="I73" s="16">
        <v>3871471</v>
      </c>
      <c r="J73" s="204">
        <v>5967639</v>
      </c>
      <c r="L73" s="96">
        <f>C73/C71</f>
        <v>0.88869588649721865</v>
      </c>
      <c r="M73" s="96">
        <f t="shared" ref="M73" si="164">D73/D71</f>
        <v>0.90609815837910646</v>
      </c>
      <c r="N73" s="96">
        <f t="shared" ref="N73" si="165">E73/E71</f>
        <v>0.82417075280475771</v>
      </c>
      <c r="O73" s="96">
        <f t="shared" ref="O73" si="166">F73/F71</f>
        <v>0.81958320701810483</v>
      </c>
      <c r="P73" s="96">
        <f t="shared" ref="P73" si="167">G73/G71</f>
        <v>0.84231672770140431</v>
      </c>
      <c r="Q73" s="96">
        <f t="shared" ref="Q73" si="168">H73/H71</f>
        <v>0.85933906893887713</v>
      </c>
      <c r="R73" s="96">
        <f t="shared" ref="R73" si="169">I73/I71</f>
        <v>0.83826142649930613</v>
      </c>
      <c r="S73" s="435">
        <f>J73/J71</f>
        <v>0.85713725553844278</v>
      </c>
      <c r="U73" s="125">
        <f t="shared" si="60"/>
        <v>0.54143967499691981</v>
      </c>
      <c r="V73" s="124">
        <f t="shared" si="61"/>
        <v>1.8875829039136649</v>
      </c>
    </row>
    <row r="74" spans="1:22" ht="20.100000000000001" customHeight="1" thickBot="1" x14ac:dyDescent="0.3">
      <c r="A74" s="10" t="s">
        <v>14</v>
      </c>
      <c r="B74" s="11"/>
      <c r="C74" s="18">
        <v>1956143</v>
      </c>
      <c r="D74" s="19">
        <v>2271046</v>
      </c>
      <c r="E74" s="19">
        <v>3765263</v>
      </c>
      <c r="F74" s="19">
        <v>5572501</v>
      </c>
      <c r="G74" s="19">
        <v>5153703</v>
      </c>
      <c r="H74" s="20">
        <v>4915108</v>
      </c>
      <c r="I74" s="19">
        <v>684782</v>
      </c>
      <c r="J74" s="188">
        <v>1379851</v>
      </c>
      <c r="L74" s="156">
        <f>C74/C92</f>
        <v>3.7473280999106551E-3</v>
      </c>
      <c r="M74" s="156">
        <f t="shared" ref="M74" si="170">D74/D92</f>
        <v>3.9309924735187246E-3</v>
      </c>
      <c r="N74" s="156">
        <f t="shared" ref="N74" si="171">E74/E92</f>
        <v>6.0403100336657266E-3</v>
      </c>
      <c r="O74" s="156">
        <f t="shared" ref="O74" si="172">F74/F92</f>
        <v>8.1525665932608588E-3</v>
      </c>
      <c r="P74" s="156">
        <f t="shared" ref="P74" si="173">G74/G92</f>
        <v>9.5768546617609265E-3</v>
      </c>
      <c r="Q74" s="156">
        <f t="shared" ref="Q74" si="174">H74/H92</f>
        <v>8.7866836675159279E-3</v>
      </c>
      <c r="R74" s="156">
        <f t="shared" ref="R74" si="175">I74/I92</f>
        <v>6.4945365030096873E-3</v>
      </c>
      <c r="S74" s="434">
        <f>J74/J92</f>
        <v>9.2507553923313682E-3</v>
      </c>
      <c r="U74" s="122">
        <f t="shared" si="60"/>
        <v>1.0150222990674405</v>
      </c>
      <c r="V74" s="121">
        <f t="shared" si="61"/>
        <v>0.2756218889321681</v>
      </c>
    </row>
    <row r="75" spans="1:22" ht="20.100000000000001" customHeight="1" x14ac:dyDescent="0.25">
      <c r="A75" s="57"/>
      <c r="B75" t="s">
        <v>19</v>
      </c>
      <c r="C75" s="15">
        <v>252489</v>
      </c>
      <c r="D75" s="16">
        <v>270462</v>
      </c>
      <c r="E75" s="16">
        <v>1496447</v>
      </c>
      <c r="F75" s="16">
        <v>1134619</v>
      </c>
      <c r="G75" s="16">
        <v>874126</v>
      </c>
      <c r="H75" s="17">
        <v>929713</v>
      </c>
      <c r="I75" s="16">
        <v>193676</v>
      </c>
      <c r="J75" s="204">
        <v>213328</v>
      </c>
      <c r="L75" s="96">
        <f>C75/C74</f>
        <v>0.12907491936939169</v>
      </c>
      <c r="M75" s="96">
        <f t="shared" ref="M75" si="176">D75/D74</f>
        <v>0.11909137903855756</v>
      </c>
      <c r="N75" s="96">
        <f t="shared" ref="N75" si="177">E75/E74</f>
        <v>0.39743492021672855</v>
      </c>
      <c r="O75" s="96">
        <f t="shared" ref="O75" si="178">F75/F74</f>
        <v>0.20361037171639806</v>
      </c>
      <c r="P75" s="96">
        <f t="shared" ref="P75" si="179">G75/G74</f>
        <v>0.16961124845572204</v>
      </c>
      <c r="Q75" s="96">
        <f t="shared" ref="Q75" si="180">H75/H74</f>
        <v>0.18915413455818264</v>
      </c>
      <c r="R75" s="96">
        <f t="shared" ref="R75" si="181">I75/I74</f>
        <v>0.28282869584772963</v>
      </c>
      <c r="S75" s="435">
        <f>J75/J74</f>
        <v>0.15460219980273232</v>
      </c>
      <c r="U75" s="127">
        <f t="shared" si="60"/>
        <v>0.10146843181395733</v>
      </c>
      <c r="V75" s="124">
        <f t="shared" si="61"/>
        <v>-12.82264960449973</v>
      </c>
    </row>
    <row r="76" spans="1:22" ht="20.100000000000001" customHeight="1" thickBot="1" x14ac:dyDescent="0.3">
      <c r="A76" s="57"/>
      <c r="B76" t="s">
        <v>20</v>
      </c>
      <c r="C76" s="15">
        <v>1703654</v>
      </c>
      <c r="D76" s="16">
        <v>2000584</v>
      </c>
      <c r="E76" s="16">
        <v>2268816</v>
      </c>
      <c r="F76" s="16">
        <v>4437882</v>
      </c>
      <c r="G76" s="16">
        <v>4279577</v>
      </c>
      <c r="H76" s="17">
        <v>3985395</v>
      </c>
      <c r="I76" s="16">
        <v>491106</v>
      </c>
      <c r="J76" s="204">
        <v>1166523</v>
      </c>
      <c r="L76" s="96">
        <f>C76/C74</f>
        <v>0.87092508063060825</v>
      </c>
      <c r="M76" s="96">
        <f t="shared" ref="M76" si="182">D76/D74</f>
        <v>0.8809086209614424</v>
      </c>
      <c r="N76" s="96">
        <f t="shared" ref="N76" si="183">E76/E74</f>
        <v>0.60256507978327145</v>
      </c>
      <c r="O76" s="96">
        <f t="shared" ref="O76" si="184">F76/F74</f>
        <v>0.79638962828360194</v>
      </c>
      <c r="P76" s="96">
        <f t="shared" ref="P76" si="185">G76/G74</f>
        <v>0.83038875154427794</v>
      </c>
      <c r="Q76" s="96">
        <f t="shared" ref="Q76" si="186">H76/H74</f>
        <v>0.81084586544181736</v>
      </c>
      <c r="R76" s="96">
        <f t="shared" ref="R76" si="187">I76/I74</f>
        <v>0.71717130415227037</v>
      </c>
      <c r="S76" s="435">
        <f>J76/J74</f>
        <v>0.84539780019726762</v>
      </c>
      <c r="U76" s="125">
        <f t="shared" si="60"/>
        <v>1.375297797216894</v>
      </c>
      <c r="V76" s="124">
        <f t="shared" si="61"/>
        <v>12.822649604499725</v>
      </c>
    </row>
    <row r="77" spans="1:22" ht="20.100000000000001" customHeight="1" thickBot="1" x14ac:dyDescent="0.3">
      <c r="A77" s="10" t="s">
        <v>9</v>
      </c>
      <c r="B77" s="11"/>
      <c r="C77" s="18">
        <v>16722680</v>
      </c>
      <c r="D77" s="19">
        <v>20815998</v>
      </c>
      <c r="E77" s="19">
        <v>25150475</v>
      </c>
      <c r="F77" s="19">
        <v>23465572</v>
      </c>
      <c r="G77" s="19">
        <v>18088459</v>
      </c>
      <c r="H77" s="20">
        <v>22435624</v>
      </c>
      <c r="I77" s="19">
        <v>4120964</v>
      </c>
      <c r="J77" s="188">
        <v>6401070</v>
      </c>
      <c r="L77" s="156">
        <f>C77/C92</f>
        <v>3.2035167505552464E-2</v>
      </c>
      <c r="M77" s="156">
        <f t="shared" ref="M77" si="188">D77/D92</f>
        <v>3.6030767966294307E-2</v>
      </c>
      <c r="N77" s="156">
        <f t="shared" ref="N77" si="189">E77/E92</f>
        <v>4.0346893827591594E-2</v>
      </c>
      <c r="O77" s="156">
        <f t="shared" ref="O77" si="190">F77/F92</f>
        <v>3.433012185712616E-2</v>
      </c>
      <c r="P77" s="156">
        <f t="shared" ref="P77" si="191">G77/G92</f>
        <v>3.3612830017217016E-2</v>
      </c>
      <c r="Q77" s="156">
        <f t="shared" ref="Q77" si="192">H77/H92</f>
        <v>4.0107914408254786E-2</v>
      </c>
      <c r="R77" s="156">
        <f t="shared" ref="R77" si="193">I77/I92</f>
        <v>3.908360781327315E-2</v>
      </c>
      <c r="S77" s="434">
        <f>J77/J92</f>
        <v>4.2913860133587285E-2</v>
      </c>
      <c r="U77" s="122">
        <f t="shared" si="60"/>
        <v>0.55329432627899688</v>
      </c>
      <c r="V77" s="121">
        <f t="shared" si="61"/>
        <v>0.38302523203141359</v>
      </c>
    </row>
    <row r="78" spans="1:22" ht="20.100000000000001" customHeight="1" x14ac:dyDescent="0.25">
      <c r="A78" s="57"/>
      <c r="B78" t="s">
        <v>19</v>
      </c>
      <c r="C78" s="15">
        <v>14675884</v>
      </c>
      <c r="D78" s="16">
        <v>19309183</v>
      </c>
      <c r="E78" s="16">
        <v>23458655</v>
      </c>
      <c r="F78" s="16">
        <v>21177257</v>
      </c>
      <c r="G78" s="16">
        <v>16911155</v>
      </c>
      <c r="H78" s="17">
        <v>19980411</v>
      </c>
      <c r="I78" s="16">
        <v>3935465</v>
      </c>
      <c r="J78" s="204">
        <v>5647650</v>
      </c>
      <c r="L78" s="96">
        <f>C78/C77</f>
        <v>0.87760358985521458</v>
      </c>
      <c r="M78" s="96">
        <f t="shared" ref="M78" si="194">D78/D77</f>
        <v>0.92761264677292921</v>
      </c>
      <c r="N78" s="96">
        <f t="shared" ref="N78" si="195">E78/E77</f>
        <v>0.93273208557691256</v>
      </c>
      <c r="O78" s="96">
        <f t="shared" ref="O78" si="196">F78/F77</f>
        <v>0.90248202771276997</v>
      </c>
      <c r="P78" s="96">
        <f t="shared" ref="P78" si="197">G78/G77</f>
        <v>0.93491407974554386</v>
      </c>
      <c r="Q78" s="96">
        <f t="shared" ref="Q78" si="198">H78/H77</f>
        <v>0.89056631542764308</v>
      </c>
      <c r="R78" s="96">
        <f t="shared" ref="R78" si="199">I78/I77</f>
        <v>0.95498650315799893</v>
      </c>
      <c r="S78" s="435">
        <f>J78/J77</f>
        <v>0.88229780333600472</v>
      </c>
      <c r="U78" s="127">
        <f t="shared" si="60"/>
        <v>0.43506548781401944</v>
      </c>
      <c r="V78" s="124">
        <f t="shared" si="61"/>
        <v>-7.2688699821994218</v>
      </c>
    </row>
    <row r="79" spans="1:22" ht="20.100000000000001" customHeight="1" thickBot="1" x14ac:dyDescent="0.3">
      <c r="A79" s="57"/>
      <c r="B79" t="s">
        <v>20</v>
      </c>
      <c r="C79" s="15">
        <v>2046796</v>
      </c>
      <c r="D79" s="16">
        <v>1506815</v>
      </c>
      <c r="E79" s="16">
        <v>1691820</v>
      </c>
      <c r="F79" s="16">
        <v>2288315</v>
      </c>
      <c r="G79" s="16">
        <v>1177304</v>
      </c>
      <c r="H79" s="17">
        <v>2455213</v>
      </c>
      <c r="I79" s="16">
        <v>185499</v>
      </c>
      <c r="J79" s="204">
        <v>753420</v>
      </c>
      <c r="L79" s="96">
        <f>C79/C77</f>
        <v>0.1223964101447854</v>
      </c>
      <c r="M79" s="96">
        <f t="shared" ref="M79" si="200">D79/D77</f>
        <v>7.2387353227070836E-2</v>
      </c>
      <c r="N79" s="96">
        <f t="shared" ref="N79" si="201">E79/E77</f>
        <v>6.7267914423087438E-2</v>
      </c>
      <c r="O79" s="96">
        <f t="shared" ref="O79" si="202">F79/F77</f>
        <v>9.7517972287229984E-2</v>
      </c>
      <c r="P79" s="96">
        <f t="shared" ref="P79" si="203">G79/G77</f>
        <v>6.508592025445617E-2</v>
      </c>
      <c r="Q79" s="96">
        <f t="shared" ref="Q79" si="204">H79/H77</f>
        <v>0.10943368457235689</v>
      </c>
      <c r="R79" s="96">
        <f t="shared" ref="R79" si="205">I79/I77</f>
        <v>4.5013496842001045E-2</v>
      </c>
      <c r="S79" s="435">
        <f>J79/J77</f>
        <v>0.11770219666399524</v>
      </c>
      <c r="U79" s="125">
        <f t="shared" si="60"/>
        <v>3.0615852376562676</v>
      </c>
      <c r="V79" s="124">
        <f t="shared" si="61"/>
        <v>7.2688699821994192</v>
      </c>
    </row>
    <row r="80" spans="1:22" ht="20.100000000000001" customHeight="1" thickBot="1" x14ac:dyDescent="0.3">
      <c r="A80" s="10" t="s">
        <v>12</v>
      </c>
      <c r="B80" s="11"/>
      <c r="C80" s="18">
        <v>18206393</v>
      </c>
      <c r="D80" s="19">
        <v>19612202</v>
      </c>
      <c r="E80" s="19">
        <v>19393201</v>
      </c>
      <c r="F80" s="19">
        <v>33026643</v>
      </c>
      <c r="G80" s="19">
        <v>27504210</v>
      </c>
      <c r="H80" s="20">
        <v>26677361</v>
      </c>
      <c r="I80" s="19">
        <v>5146503</v>
      </c>
      <c r="J80" s="188">
        <v>7959897</v>
      </c>
      <c r="L80" s="156">
        <f>C80/C92</f>
        <v>3.487747474848038E-2</v>
      </c>
      <c r="M80" s="156">
        <f t="shared" ref="M80" si="206">D80/D92</f>
        <v>3.3947096822842374E-2</v>
      </c>
      <c r="N80" s="156">
        <f t="shared" ref="N80" si="207">E80/E92</f>
        <v>3.1110960000721385E-2</v>
      </c>
      <c r="O80" s="156">
        <f t="shared" ref="O80" si="208">F80/F92</f>
        <v>4.8317964664223938E-2</v>
      </c>
      <c r="P80" s="156">
        <f t="shared" ref="P80" si="209">G80/G92</f>
        <v>5.1109623848435093E-2</v>
      </c>
      <c r="Q80" s="156">
        <f t="shared" ref="Q80" si="210">H80/H92</f>
        <v>4.7690820260943685E-2</v>
      </c>
      <c r="R80" s="156">
        <f t="shared" ref="R80" si="211">I80/I92</f>
        <v>4.8809915559037569E-2</v>
      </c>
      <c r="S80" s="434">
        <f>J80/J92</f>
        <v>5.33645010186986E-2</v>
      </c>
      <c r="U80" s="122">
        <f t="shared" si="60"/>
        <v>0.54666129602955638</v>
      </c>
      <c r="V80" s="121">
        <f t="shared" si="61"/>
        <v>0.45545854596610313</v>
      </c>
    </row>
    <row r="81" spans="1:22" ht="20.100000000000001" customHeight="1" x14ac:dyDescent="0.25">
      <c r="A81" s="57"/>
      <c r="B81" t="s">
        <v>19</v>
      </c>
      <c r="C81" s="15">
        <v>15506833</v>
      </c>
      <c r="D81" s="16">
        <v>16844689</v>
      </c>
      <c r="E81" s="16">
        <v>16555529</v>
      </c>
      <c r="F81" s="16">
        <v>29152805</v>
      </c>
      <c r="G81" s="16">
        <v>24118040</v>
      </c>
      <c r="H81" s="17">
        <v>23387357</v>
      </c>
      <c r="I81" s="16">
        <v>4500577</v>
      </c>
      <c r="J81" s="204">
        <v>7284178</v>
      </c>
      <c r="L81" s="96">
        <f>C81/C80</f>
        <v>0.85172461123957943</v>
      </c>
      <c r="M81" s="96">
        <f t="shared" ref="M81" si="212">D81/D80</f>
        <v>0.85888820643393338</v>
      </c>
      <c r="N81" s="96">
        <f t="shared" ref="N81" si="213">E81/E80</f>
        <v>0.85367696647912839</v>
      </c>
      <c r="O81" s="96">
        <f t="shared" ref="O81" si="214">F81/F80</f>
        <v>0.88270566887467183</v>
      </c>
      <c r="P81" s="96">
        <f t="shared" ref="P81" si="215">G81/G80</f>
        <v>0.87688539318162562</v>
      </c>
      <c r="Q81" s="96">
        <f t="shared" ref="Q81" si="216">H81/H80</f>
        <v>0.87667430822711434</v>
      </c>
      <c r="R81" s="96">
        <f t="shared" ref="R81" si="217">I81/I80</f>
        <v>0.87449225231190963</v>
      </c>
      <c r="S81" s="435">
        <f>J81/J80</f>
        <v>0.91510957993551922</v>
      </c>
      <c r="U81" s="127">
        <f t="shared" si="60"/>
        <v>0.61849869472292107</v>
      </c>
      <c r="V81" s="124">
        <f t="shared" si="61"/>
        <v>4.0617327623609594</v>
      </c>
    </row>
    <row r="82" spans="1:22" ht="20.100000000000001" customHeight="1" thickBot="1" x14ac:dyDescent="0.3">
      <c r="A82" s="57"/>
      <c r="B82" t="s">
        <v>20</v>
      </c>
      <c r="C82" s="15">
        <v>2699560</v>
      </c>
      <c r="D82" s="16">
        <v>2767513</v>
      </c>
      <c r="E82" s="16">
        <v>2837672</v>
      </c>
      <c r="F82" s="16">
        <v>3873838</v>
      </c>
      <c r="G82" s="16">
        <v>3386170</v>
      </c>
      <c r="H82" s="17">
        <v>3290004</v>
      </c>
      <c r="I82" s="16">
        <v>645926</v>
      </c>
      <c r="J82" s="204">
        <v>675719</v>
      </c>
      <c r="L82" s="96">
        <f>C82/C80</f>
        <v>0.1482753887604206</v>
      </c>
      <c r="M82" s="96">
        <f t="shared" ref="M82" si="218">D82/D80</f>
        <v>0.14111179356606668</v>
      </c>
      <c r="N82" s="96">
        <f t="shared" ref="N82" si="219">E82/E80</f>
        <v>0.14632303352087156</v>
      </c>
      <c r="O82" s="96">
        <f t="shared" ref="O82" si="220">F82/F80</f>
        <v>0.11729433112532812</v>
      </c>
      <c r="P82" s="96">
        <f t="shared" ref="P82" si="221">G82/G80</f>
        <v>0.12311460681837436</v>
      </c>
      <c r="Q82" s="96">
        <f t="shared" ref="Q82" si="222">H82/H80</f>
        <v>0.12332569177288563</v>
      </c>
      <c r="R82" s="96">
        <f t="shared" ref="R82" si="223">I82/I80</f>
        <v>0.12550774768809034</v>
      </c>
      <c r="S82" s="435">
        <f>J82/J80</f>
        <v>8.4890420064480734E-2</v>
      </c>
      <c r="U82" s="125">
        <f t="shared" si="60"/>
        <v>4.6124478655449698E-2</v>
      </c>
      <c r="V82" s="124">
        <f t="shared" si="61"/>
        <v>-4.0617327623609603</v>
      </c>
    </row>
    <row r="83" spans="1:22" ht="20.100000000000001" customHeight="1" thickBot="1" x14ac:dyDescent="0.3">
      <c r="A83" s="10" t="s">
        <v>11</v>
      </c>
      <c r="B83" s="11"/>
      <c r="C83" s="18">
        <v>49142172</v>
      </c>
      <c r="D83" s="19">
        <v>53572253</v>
      </c>
      <c r="E83" s="19">
        <v>64496107</v>
      </c>
      <c r="F83" s="19">
        <v>76521569</v>
      </c>
      <c r="G83" s="19">
        <v>70800143</v>
      </c>
      <c r="H83" s="20">
        <v>77178883</v>
      </c>
      <c r="I83" s="19">
        <v>17187490</v>
      </c>
      <c r="J83" s="188">
        <v>19516493</v>
      </c>
      <c r="L83" s="156">
        <f>C83/C92</f>
        <v>9.4140276056629085E-2</v>
      </c>
      <c r="M83" s="156">
        <f t="shared" ref="M83" si="224">D83/D92</f>
        <v>9.2729131568643222E-2</v>
      </c>
      <c r="N83" s="156">
        <f t="shared" ref="N83" si="225">E83/E92</f>
        <v>0.10346594175346538</v>
      </c>
      <c r="O83" s="156">
        <f t="shared" ref="O83" si="226">F83/F92</f>
        <v>0.11195102290574836</v>
      </c>
      <c r="P83" s="156">
        <f t="shared" ref="P83" si="227">G83/G92</f>
        <v>0.13156417425352027</v>
      </c>
      <c r="Q83" s="156">
        <f t="shared" ref="Q83" si="228">H83/H92</f>
        <v>0.13797182701442628</v>
      </c>
      <c r="R83" s="156">
        <f t="shared" ref="R83" si="229">I83/I92</f>
        <v>0.16300776188643096</v>
      </c>
      <c r="S83" s="434">
        <f>J83/J92</f>
        <v>0.13084188282586121</v>
      </c>
      <c r="U83" s="122">
        <f t="shared" si="60"/>
        <v>0.13550570793059372</v>
      </c>
      <c r="V83" s="121">
        <f t="shared" si="61"/>
        <v>-3.2165879060569753</v>
      </c>
    </row>
    <row r="84" spans="1:22" ht="20.100000000000001" customHeight="1" x14ac:dyDescent="0.25">
      <c r="A84" s="57"/>
      <c r="B84" t="s">
        <v>19</v>
      </c>
      <c r="C84" s="15">
        <v>42070136</v>
      </c>
      <c r="D84" s="16">
        <v>46287720</v>
      </c>
      <c r="E84" s="16">
        <v>56416879</v>
      </c>
      <c r="F84" s="16">
        <v>65619555</v>
      </c>
      <c r="G84" s="16">
        <v>60970598</v>
      </c>
      <c r="H84" s="17">
        <v>66817467</v>
      </c>
      <c r="I84" s="16">
        <v>14993212</v>
      </c>
      <c r="J84" s="204">
        <v>17044470</v>
      </c>
      <c r="L84" s="96">
        <f>C84/C83</f>
        <v>0.85609028432849898</v>
      </c>
      <c r="M84" s="96">
        <f t="shared" ref="M84" si="230">D84/D83</f>
        <v>0.86402414324445154</v>
      </c>
      <c r="N84" s="96">
        <f t="shared" ref="N84" si="231">E84/E83</f>
        <v>0.87473309047939907</v>
      </c>
      <c r="O84" s="96">
        <f t="shared" ref="O84" si="232">F84/F83</f>
        <v>0.85753018211113785</v>
      </c>
      <c r="P84" s="96">
        <f t="shared" ref="P84" si="233">G84/G83</f>
        <v>0.86116489905959648</v>
      </c>
      <c r="Q84" s="96">
        <f t="shared" ref="Q84" si="234">H84/H83</f>
        <v>0.86574804406018679</v>
      </c>
      <c r="R84" s="96">
        <f t="shared" ref="R84" si="235">I84/I83</f>
        <v>0.87233284208456263</v>
      </c>
      <c r="S84" s="435">
        <f>J84/J83</f>
        <v>0.87333672089550107</v>
      </c>
      <c r="U84" s="127">
        <f t="shared" si="60"/>
        <v>0.13681244552534841</v>
      </c>
      <c r="V84" s="124">
        <f t="shared" si="61"/>
        <v>0.10038788109384411</v>
      </c>
    </row>
    <row r="85" spans="1:22" ht="20.100000000000001" customHeight="1" thickBot="1" x14ac:dyDescent="0.3">
      <c r="A85" s="57"/>
      <c r="B85" t="s">
        <v>20</v>
      </c>
      <c r="C85" s="15">
        <v>7072036</v>
      </c>
      <c r="D85" s="16">
        <v>7284533</v>
      </c>
      <c r="E85" s="16">
        <v>8079228</v>
      </c>
      <c r="F85" s="16">
        <v>10902014</v>
      </c>
      <c r="G85" s="16">
        <v>9829545</v>
      </c>
      <c r="H85" s="17">
        <v>10361416</v>
      </c>
      <c r="I85" s="16">
        <v>2194278</v>
      </c>
      <c r="J85" s="204">
        <v>2472023</v>
      </c>
      <c r="L85" s="96">
        <f>C85/C83</f>
        <v>0.14390971567150104</v>
      </c>
      <c r="M85" s="96">
        <f t="shared" ref="M85" si="236">D85/D83</f>
        <v>0.13597585675554844</v>
      </c>
      <c r="N85" s="96">
        <f t="shared" ref="N85" si="237">E85/E83</f>
        <v>0.12526690952060099</v>
      </c>
      <c r="O85" s="96">
        <f t="shared" ref="O85" si="238">F85/F83</f>
        <v>0.14246981788886215</v>
      </c>
      <c r="P85" s="96">
        <f t="shared" ref="P85" si="239">G85/G83</f>
        <v>0.13883510094040347</v>
      </c>
      <c r="Q85" s="96">
        <f t="shared" ref="Q85" si="240">H85/H83</f>
        <v>0.13425195593981323</v>
      </c>
      <c r="R85" s="96">
        <f t="shared" ref="R85" si="241">I85/I83</f>
        <v>0.12766715791543734</v>
      </c>
      <c r="S85" s="435">
        <f>J85/J83</f>
        <v>0.12666327910449895</v>
      </c>
      <c r="U85" s="125">
        <f t="shared" si="60"/>
        <v>0.12657694239289644</v>
      </c>
      <c r="V85" s="124">
        <f t="shared" si="61"/>
        <v>-0.10038788109383856</v>
      </c>
    </row>
    <row r="86" spans="1:22" ht="20.100000000000001" customHeight="1" thickBot="1" x14ac:dyDescent="0.3">
      <c r="A86" s="10" t="s">
        <v>6</v>
      </c>
      <c r="B86" s="11"/>
      <c r="C86" s="18">
        <v>226269996</v>
      </c>
      <c r="D86" s="19">
        <v>240023988</v>
      </c>
      <c r="E86" s="19">
        <v>256594413</v>
      </c>
      <c r="F86" s="19">
        <v>271544792</v>
      </c>
      <c r="G86" s="19">
        <v>200033105</v>
      </c>
      <c r="H86" s="20">
        <v>204460503</v>
      </c>
      <c r="I86" s="19">
        <v>40616777</v>
      </c>
      <c r="J86" s="188">
        <v>55086639</v>
      </c>
      <c r="L86" s="156">
        <f>C86/C92</f>
        <v>0.43345906417755325</v>
      </c>
      <c r="M86" s="156">
        <f t="shared" ref="M86" si="242">D86/D92</f>
        <v>0.41546163762951022</v>
      </c>
      <c r="N86" s="156">
        <f t="shared" ref="N86" si="243">E86/E92</f>
        <v>0.41163387721560685</v>
      </c>
      <c r="O86" s="156">
        <f t="shared" ref="O86" si="244">F86/F92</f>
        <v>0.39726991521996469</v>
      </c>
      <c r="P86" s="156">
        <f t="shared" ref="P86" si="245">G86/G92</f>
        <v>0.37171097638450701</v>
      </c>
      <c r="Q86" s="156">
        <f t="shared" ref="Q86" si="246">H86/H92</f>
        <v>0.36551175729245244</v>
      </c>
      <c r="R86" s="156">
        <f t="shared" ref="R86" si="247">I86/I92</f>
        <v>0.3852133100185231</v>
      </c>
      <c r="S86" s="434">
        <f>J86/J92</f>
        <v>0.36931018115337194</v>
      </c>
      <c r="U86" s="122">
        <f t="shared" si="60"/>
        <v>0.35625332851988722</v>
      </c>
      <c r="V86" s="151">
        <f t="shared" si="61"/>
        <v>-1.5903128865151162</v>
      </c>
    </row>
    <row r="87" spans="1:22" ht="20.100000000000001" customHeight="1" x14ac:dyDescent="0.25">
      <c r="A87" s="57"/>
      <c r="B87" t="s">
        <v>19</v>
      </c>
      <c r="C87" s="15">
        <v>158420765</v>
      </c>
      <c r="D87" s="16">
        <v>172448823</v>
      </c>
      <c r="E87" s="16">
        <v>187544772</v>
      </c>
      <c r="F87" s="16">
        <v>198419634</v>
      </c>
      <c r="G87" s="16">
        <v>148467457</v>
      </c>
      <c r="H87" s="17">
        <v>152333688</v>
      </c>
      <c r="I87" s="16">
        <v>30266831</v>
      </c>
      <c r="J87" s="204">
        <v>41415095</v>
      </c>
      <c r="L87" s="96">
        <f>C87/C86</f>
        <v>0.70014039775737658</v>
      </c>
      <c r="M87" s="96">
        <f t="shared" ref="M87" si="248">D87/D86</f>
        <v>0.71846495192805482</v>
      </c>
      <c r="N87" s="96">
        <f t="shared" ref="N87" si="249">E87/E86</f>
        <v>0.73089967083577922</v>
      </c>
      <c r="O87" s="96">
        <f t="shared" ref="O87" si="250">F87/F86</f>
        <v>0.7307068293911525</v>
      </c>
      <c r="P87" s="96">
        <f t="shared" ref="P87" si="251">G87/G86</f>
        <v>0.74221442995648146</v>
      </c>
      <c r="Q87" s="96">
        <f t="shared" ref="Q87" si="252">H87/H86</f>
        <v>0.74505190863195714</v>
      </c>
      <c r="R87" s="96">
        <f t="shared" ref="R87" si="253">I87/I86</f>
        <v>0.74518051986251888</v>
      </c>
      <c r="S87" s="435">
        <f>J87/J86</f>
        <v>0.75181742345907143</v>
      </c>
      <c r="U87" s="127">
        <f t="shared" si="60"/>
        <v>0.36833271378823901</v>
      </c>
      <c r="V87" s="124">
        <f t="shared" si="61"/>
        <v>0.66369035965525569</v>
      </c>
    </row>
    <row r="88" spans="1:22" ht="20.100000000000001" customHeight="1" thickBot="1" x14ac:dyDescent="0.3">
      <c r="A88" s="57"/>
      <c r="B88" t="s">
        <v>20</v>
      </c>
      <c r="C88" s="15">
        <v>67849231</v>
      </c>
      <c r="D88" s="16">
        <v>67575165</v>
      </c>
      <c r="E88" s="16">
        <v>69049641</v>
      </c>
      <c r="F88" s="16">
        <v>73125158</v>
      </c>
      <c r="G88" s="16">
        <v>51565648</v>
      </c>
      <c r="H88" s="17">
        <v>52126815</v>
      </c>
      <c r="I88" s="16">
        <v>10349946</v>
      </c>
      <c r="J88" s="204">
        <v>13671544</v>
      </c>
      <c r="L88" s="96">
        <f>C88/C86</f>
        <v>0.29985960224262348</v>
      </c>
      <c r="M88" s="96">
        <f t="shared" ref="M88" si="254">D88/D86</f>
        <v>0.28153504807194518</v>
      </c>
      <c r="N88" s="96">
        <f t="shared" ref="N88" si="255">E88/E86</f>
        <v>0.26910032916422072</v>
      </c>
      <c r="O88" s="96">
        <f t="shared" ref="O88" si="256">F88/F86</f>
        <v>0.2692931706088475</v>
      </c>
      <c r="P88" s="96">
        <f t="shared" ref="P88" si="257">G88/G86</f>
        <v>0.25778557004351854</v>
      </c>
      <c r="Q88" s="96">
        <f t="shared" ref="Q88" si="258">H88/H86</f>
        <v>0.25494809136804286</v>
      </c>
      <c r="R88" s="96">
        <f t="shared" ref="R88" si="259">I88/I86</f>
        <v>0.25481948013748112</v>
      </c>
      <c r="S88" s="435">
        <f>J88/J86</f>
        <v>0.24818257654092857</v>
      </c>
      <c r="U88" s="125">
        <f t="shared" si="60"/>
        <v>0.32092901740743379</v>
      </c>
      <c r="V88" s="124">
        <f t="shared" si="61"/>
        <v>-0.66369035965525569</v>
      </c>
    </row>
    <row r="89" spans="1:22" ht="20.100000000000001" customHeight="1" thickBot="1" x14ac:dyDescent="0.3">
      <c r="A89" s="10" t="s">
        <v>7</v>
      </c>
      <c r="B89" s="11"/>
      <c r="C89" s="18">
        <v>3893747</v>
      </c>
      <c r="D89" s="19">
        <v>5074930</v>
      </c>
      <c r="E89" s="19">
        <v>7528183</v>
      </c>
      <c r="F89" s="19">
        <v>6090350</v>
      </c>
      <c r="G89" s="19">
        <v>2930139</v>
      </c>
      <c r="H89" s="20">
        <v>2641002</v>
      </c>
      <c r="I89" s="19">
        <v>207893</v>
      </c>
      <c r="J89" s="188">
        <v>664711</v>
      </c>
      <c r="L89" s="156">
        <f>C89/C92</f>
        <v>7.4591415592023761E-3</v>
      </c>
      <c r="M89" s="156">
        <f t="shared" ref="M89" si="260">D89/D92</f>
        <v>8.784283380272517E-3</v>
      </c>
      <c r="N89" s="156">
        <f t="shared" ref="N89" si="261">E89/E92</f>
        <v>1.2076861379981093E-2</v>
      </c>
      <c r="O89" s="156">
        <f t="shared" ref="O89" si="262">F89/F92</f>
        <v>8.9101794600424961E-3</v>
      </c>
      <c r="P89" s="156">
        <f t="shared" ref="P89" si="263">G89/G92</f>
        <v>5.4449228723031763E-3</v>
      </c>
      <c r="Q89" s="156">
        <f t="shared" ref="Q89" si="264">H89/H92</f>
        <v>4.7212897741569261E-3</v>
      </c>
      <c r="R89" s="156">
        <f t="shared" ref="R89" si="265">I89/I92</f>
        <v>1.9716766463198404E-3</v>
      </c>
      <c r="S89" s="434">
        <f>J89/J92</f>
        <v>4.4563354069330503E-3</v>
      </c>
      <c r="U89" s="82">
        <f t="shared" si="60"/>
        <v>2.197370762844348</v>
      </c>
      <c r="V89" s="151">
        <f t="shared" si="61"/>
        <v>0.24846587606132098</v>
      </c>
    </row>
    <row r="90" spans="1:22" ht="20.100000000000001" customHeight="1" x14ac:dyDescent="0.25">
      <c r="A90" s="57"/>
      <c r="B90" t="s">
        <v>19</v>
      </c>
      <c r="C90" s="15">
        <v>3760899</v>
      </c>
      <c r="D90" s="16">
        <v>4940255</v>
      </c>
      <c r="E90" s="16">
        <v>7381629</v>
      </c>
      <c r="F90" s="16">
        <v>5962834</v>
      </c>
      <c r="G90" s="16">
        <v>2834408</v>
      </c>
      <c r="H90" s="17">
        <v>2574545</v>
      </c>
      <c r="I90" s="16">
        <v>198801</v>
      </c>
      <c r="J90" s="204">
        <v>633606</v>
      </c>
      <c r="L90" s="96">
        <f>C90/C89</f>
        <v>0.96588170726038436</v>
      </c>
      <c r="M90" s="96">
        <f t="shared" ref="M90" si="266">D90/D89</f>
        <v>0.97346268815530457</v>
      </c>
      <c r="N90" s="96">
        <f t="shared" ref="N90" si="267">E90/E89</f>
        <v>0.98053261988981932</v>
      </c>
      <c r="O90" s="96">
        <f t="shared" ref="O90" si="268">F90/F89</f>
        <v>0.97906261544903006</v>
      </c>
      <c r="P90" s="96">
        <f t="shared" ref="P90" si="269">G90/G89</f>
        <v>0.96732885368236798</v>
      </c>
      <c r="Q90" s="96">
        <f t="shared" ref="Q90" si="270">H90/H89</f>
        <v>0.97483644465244634</v>
      </c>
      <c r="R90" s="96">
        <f t="shared" ref="R90" si="271">I90/I89</f>
        <v>0.95626596374096295</v>
      </c>
      <c r="S90" s="435">
        <f>J90/J89</f>
        <v>0.95320522753497383</v>
      </c>
      <c r="U90" s="127">
        <f t="shared" si="60"/>
        <v>2.1871368856293478</v>
      </c>
      <c r="V90" s="124">
        <f t="shared" si="61"/>
        <v>-0.3060736205989123</v>
      </c>
    </row>
    <row r="91" spans="1:22" ht="20.100000000000001" customHeight="1" thickBot="1" x14ac:dyDescent="0.3">
      <c r="A91" s="57"/>
      <c r="B91" t="s">
        <v>20</v>
      </c>
      <c r="C91" s="15">
        <v>132848</v>
      </c>
      <c r="D91" s="16">
        <v>134675</v>
      </c>
      <c r="E91" s="16">
        <v>146554</v>
      </c>
      <c r="F91" s="16">
        <v>127516</v>
      </c>
      <c r="G91" s="16">
        <v>95731</v>
      </c>
      <c r="H91" s="17">
        <v>66457</v>
      </c>
      <c r="I91" s="16">
        <v>9092</v>
      </c>
      <c r="J91" s="204">
        <v>31105</v>
      </c>
      <c r="L91" s="96">
        <f>C91/C89</f>
        <v>3.4118292739615592E-2</v>
      </c>
      <c r="M91" s="96">
        <f t="shared" ref="M91" si="272">D91/D89</f>
        <v>2.6537311844695394E-2</v>
      </c>
      <c r="N91" s="96">
        <f t="shared" ref="N91" si="273">E91/E89</f>
        <v>1.9467380110180638E-2</v>
      </c>
      <c r="O91" s="96">
        <f t="shared" ref="O91" si="274">F91/F89</f>
        <v>2.0937384550969978E-2</v>
      </c>
      <c r="P91" s="96">
        <f t="shared" ref="P91" si="275">G91/G89</f>
        <v>3.267114631763203E-2</v>
      </c>
      <c r="Q91" s="96">
        <f t="shared" ref="Q91" si="276">H91/H89</f>
        <v>2.5163555347553695E-2</v>
      </c>
      <c r="R91" s="96">
        <f t="shared" ref="R91" si="277">I91/I89</f>
        <v>4.3734036259037101E-2</v>
      </c>
      <c r="S91" s="435">
        <f>J91/J89</f>
        <v>4.6794772465026155E-2</v>
      </c>
      <c r="U91" s="125">
        <f t="shared" si="60"/>
        <v>2.4211394632644083</v>
      </c>
      <c r="V91" s="124">
        <f t="shared" si="61"/>
        <v>0.30607362059890536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278">C54+C57+C60+C63+C65+C68+C71+C74+C77+C80+C83+C86+C89</f>
        <v>522010069</v>
      </c>
      <c r="D92" s="103">
        <f t="shared" si="278"/>
        <v>577728402</v>
      </c>
      <c r="E92" s="103">
        <f t="shared" ref="E92:F92" si="279">E54+E57+E60+E63+E65+E68+E71+E74+E77+E80+E83+E86+E89</f>
        <v>623355917</v>
      </c>
      <c r="F92" s="103">
        <f t="shared" si="279"/>
        <v>683527198</v>
      </c>
      <c r="G92" s="103">
        <f t="shared" si="278"/>
        <v>538141507</v>
      </c>
      <c r="H92" s="202">
        <f t="shared" si="278"/>
        <v>559381467</v>
      </c>
      <c r="I92" s="229">
        <f t="shared" si="278"/>
        <v>105439703</v>
      </c>
      <c r="J92" s="227">
        <f t="shared" si="278"/>
        <v>149160900</v>
      </c>
      <c r="L92" s="108">
        <f>L54+L57+L60+L63+L65+L68+L71+L74+L77+L80+L83+L86+L89</f>
        <v>0.99999999999999989</v>
      </c>
      <c r="M92" s="108">
        <f t="shared" ref="M92:R92" si="280">M54+M57+M60+M63+M65+M68+M71+M74+M77+M80+M83+M86+M89</f>
        <v>1</v>
      </c>
      <c r="N92" s="108">
        <f t="shared" si="280"/>
        <v>1</v>
      </c>
      <c r="O92" s="108">
        <f t="shared" si="280"/>
        <v>1</v>
      </c>
      <c r="P92" s="108">
        <f t="shared" si="280"/>
        <v>1</v>
      </c>
      <c r="Q92" s="108">
        <f t="shared" si="280"/>
        <v>1</v>
      </c>
      <c r="R92" s="108">
        <f t="shared" si="280"/>
        <v>1</v>
      </c>
      <c r="S92" s="436">
        <f>S54+S57+S60+S63+S65+S68+S71+S74+S77+S80+S83+S86+S89</f>
        <v>1.0000000000000002</v>
      </c>
      <c r="U92" s="112">
        <f t="shared" si="60"/>
        <v>0.41465591950690528</v>
      </c>
      <c r="V92" s="154">
        <f t="shared" si="61"/>
        <v>2.2204460492503131E-14</v>
      </c>
    </row>
    <row r="93" spans="1:22" ht="20.100000000000001" customHeight="1" x14ac:dyDescent="0.25">
      <c r="A93" s="57"/>
      <c r="B93" t="s">
        <v>19</v>
      </c>
      <c r="C93" s="417">
        <f>C55+C58+C61+C64+C66+C69+C72+C75+C78+C81+C84+C87+C90</f>
        <v>251572455</v>
      </c>
      <c r="D93" s="418">
        <f t="shared" si="278"/>
        <v>275437457</v>
      </c>
      <c r="E93" s="418">
        <f t="shared" ref="E93:F93" si="281">E55+E58+E61+E64+E66+E69+E72+E75+E78+E81+E84+E87+E90</f>
        <v>310938973</v>
      </c>
      <c r="F93" s="418">
        <f t="shared" si="281"/>
        <v>338015012</v>
      </c>
      <c r="G93" s="418">
        <f t="shared" si="278"/>
        <v>265192598</v>
      </c>
      <c r="H93" s="304">
        <f t="shared" si="278"/>
        <v>278525081</v>
      </c>
      <c r="I93" s="418">
        <f t="shared" si="278"/>
        <v>56249193</v>
      </c>
      <c r="J93" s="419">
        <f t="shared" si="278"/>
        <v>75975723</v>
      </c>
      <c r="L93" s="115">
        <f>C93/C92</f>
        <v>0.48193027288138385</v>
      </c>
      <c r="M93" s="115">
        <f t="shared" ref="M93" si="282">D93/D92</f>
        <v>0.47675941851998477</v>
      </c>
      <c r="N93" s="115">
        <f t="shared" ref="N93" si="283">E93/E92</f>
        <v>0.4988145047157706</v>
      </c>
      <c r="O93" s="115">
        <f t="shared" ref="O93" si="284">F93/F92</f>
        <v>0.49451581881310891</v>
      </c>
      <c r="P93" s="115">
        <f t="shared" ref="P93" si="285">G93/G92</f>
        <v>0.49279342803044551</v>
      </c>
      <c r="Q93" s="115">
        <f t="shared" ref="Q93" si="286">H93/H92</f>
        <v>0.49791617604664046</v>
      </c>
      <c r="R93" s="115">
        <f t="shared" ref="R93" si="287">I93/I92</f>
        <v>0.53347260471702962</v>
      </c>
      <c r="S93" s="435">
        <f>J93/J92</f>
        <v>0.50935414709887106</v>
      </c>
      <c r="U93" s="127">
        <f t="shared" si="60"/>
        <v>0.350698898026857</v>
      </c>
      <c r="V93" s="124">
        <f t="shared" si="61"/>
        <v>-2.4118457618158562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270437614</v>
      </c>
      <c r="D94" s="170">
        <f t="shared" ref="D94:J94" si="288">D56+D59+D62+D67+D70+D73+D76+D79+D82+D85+D88+D91</f>
        <v>302290945</v>
      </c>
      <c r="E94" s="170">
        <f t="shared" ref="E94:F94" si="289">E56+E59+E62+E67+E70+E73+E76+E79+E82+E85+E88+E91</f>
        <v>312416944</v>
      </c>
      <c r="F94" s="170">
        <f t="shared" si="289"/>
        <v>345512186</v>
      </c>
      <c r="G94" s="170">
        <f t="shared" si="288"/>
        <v>272948909</v>
      </c>
      <c r="H94" s="59">
        <f t="shared" si="288"/>
        <v>280856386</v>
      </c>
      <c r="I94" s="170">
        <f t="shared" si="288"/>
        <v>49190510</v>
      </c>
      <c r="J94" s="282">
        <f t="shared" si="288"/>
        <v>73185177</v>
      </c>
      <c r="L94" s="284">
        <f>C94/C92</f>
        <v>0.51806972711861621</v>
      </c>
      <c r="M94" s="284">
        <f t="shared" ref="M94" si="290">D94/D92</f>
        <v>0.52324058148001529</v>
      </c>
      <c r="N94" s="284">
        <f t="shared" ref="N94" si="291">E94/E92</f>
        <v>0.5011854952842294</v>
      </c>
      <c r="O94" s="284">
        <f t="shared" ref="O94" si="292">F94/F92</f>
        <v>0.50548418118689109</v>
      </c>
      <c r="P94" s="284">
        <f t="shared" ref="P94" si="293">G94/G92</f>
        <v>0.50720657196955443</v>
      </c>
      <c r="Q94" s="284">
        <f t="shared" ref="Q94" si="294">H94/H92</f>
        <v>0.50208382395335949</v>
      </c>
      <c r="R94" s="284">
        <f t="shared" ref="R94" si="295">I94/I92</f>
        <v>0.46652739528297038</v>
      </c>
      <c r="S94" s="437">
        <f>J94/J92</f>
        <v>0.49064585290112894</v>
      </c>
      <c r="U94" s="125">
        <f t="shared" si="60"/>
        <v>0.48779057179931656</v>
      </c>
      <c r="V94" s="126">
        <f t="shared" si="61"/>
        <v>2.4118457618158562</v>
      </c>
    </row>
    <row r="97" spans="1:12" x14ac:dyDescent="0.25">
      <c r="A97" s="1" t="s">
        <v>29</v>
      </c>
      <c r="L97" s="1">
        <f>S3</f>
        <v>0</v>
      </c>
    </row>
    <row r="98" spans="1:12" ht="15.75" thickBot="1" x14ac:dyDescent="0.3"/>
    <row r="99" spans="1:12" ht="20.100000000000001" customHeight="1" x14ac:dyDescent="0.25">
      <c r="A99" s="474" t="s">
        <v>31</v>
      </c>
      <c r="B99" s="497"/>
      <c r="C99" s="476">
        <v>2016</v>
      </c>
      <c r="D99" s="478">
        <v>2017</v>
      </c>
      <c r="E99" s="410">
        <v>2018</v>
      </c>
      <c r="F99" s="410">
        <v>2019</v>
      </c>
      <c r="G99" s="478">
        <v>2020</v>
      </c>
      <c r="H99" s="482">
        <v>2021</v>
      </c>
      <c r="I99" s="484" t="str">
        <f>I5</f>
        <v>janeiro - março</v>
      </c>
      <c r="J99" s="485"/>
      <c r="L99" s="480" t="s">
        <v>91</v>
      </c>
    </row>
    <row r="100" spans="1:12" ht="20.100000000000001" customHeight="1" thickBot="1" x14ac:dyDescent="0.3">
      <c r="A100" s="498"/>
      <c r="B100" s="499"/>
      <c r="C100" s="493"/>
      <c r="D100" s="492"/>
      <c r="E100" s="411"/>
      <c r="F100" s="411"/>
      <c r="G100" s="492"/>
      <c r="H100" s="502"/>
      <c r="I100" s="412">
        <v>2021</v>
      </c>
      <c r="J100" s="203">
        <v>2022</v>
      </c>
      <c r="L100" s="481"/>
    </row>
    <row r="101" spans="1:12" ht="20.100000000000001" customHeight="1" thickBot="1" x14ac:dyDescent="0.3">
      <c r="A101" s="10" t="s">
        <v>10</v>
      </c>
      <c r="B101" s="11"/>
      <c r="C101" s="134">
        <f>C54/C7</f>
        <v>4.4284264738846284</v>
      </c>
      <c r="D101" s="155">
        <f t="shared" ref="D101:J116" si="296">D54/D7</f>
        <v>4.6757027816022907</v>
      </c>
      <c r="E101" s="155">
        <f t="shared" ref="E101:G101" si="297">E54/E7</f>
        <v>4.7856998097440906</v>
      </c>
      <c r="F101" s="155">
        <f t="shared" si="297"/>
        <v>4.8555469169707486</v>
      </c>
      <c r="G101" s="155">
        <f t="shared" si="297"/>
        <v>4.2096385053430767</v>
      </c>
      <c r="H101" s="147">
        <f t="shared" si="296"/>
        <v>4.1832667361736799</v>
      </c>
      <c r="I101" s="243">
        <f t="shared" si="296"/>
        <v>3.5567876449005986</v>
      </c>
      <c r="J101" s="223">
        <f t="shared" si="296"/>
        <v>4.688532840042722</v>
      </c>
      <c r="L101" s="420">
        <f>(J101-I101)/I101</f>
        <v>0.31819307423784987</v>
      </c>
    </row>
    <row r="102" spans="1:12" ht="20.100000000000001" customHeight="1" x14ac:dyDescent="0.25">
      <c r="A102" s="57"/>
      <c r="B102" t="s">
        <v>19</v>
      </c>
      <c r="C102" s="297">
        <f t="shared" ref="C102:J117" si="298">C55/C8</f>
        <v>5.338984749562286</v>
      </c>
      <c r="D102" s="298">
        <f t="shared" si="298"/>
        <v>4.8855432496178866</v>
      </c>
      <c r="E102" s="298">
        <f t="shared" ref="E102:G102" si="299">E55/E8</f>
        <v>5.1600530248522496</v>
      </c>
      <c r="F102" s="298">
        <f t="shared" si="299"/>
        <v>5.4496401401127468</v>
      </c>
      <c r="G102" s="298">
        <f t="shared" si="299"/>
        <v>4.7331910173359653</v>
      </c>
      <c r="H102" s="140">
        <f t="shared" si="298"/>
        <v>5.0244175717903881</v>
      </c>
      <c r="I102" s="193">
        <f t="shared" si="296"/>
        <v>4.1098260785700509</v>
      </c>
      <c r="J102" s="222">
        <f t="shared" si="296"/>
        <v>5.8885987140369931</v>
      </c>
      <c r="L102" s="421">
        <f t="shared" ref="L102:L141" si="300">(J102-I102)/I102</f>
        <v>0.43280971054761475</v>
      </c>
    </row>
    <row r="103" spans="1:12" ht="20.100000000000001" customHeight="1" thickBot="1" x14ac:dyDescent="0.3">
      <c r="A103" s="57"/>
      <c r="B103" t="s">
        <v>20</v>
      </c>
      <c r="C103" s="297">
        <f t="shared" si="298"/>
        <v>4.4038808000674434</v>
      </c>
      <c r="D103" s="298">
        <f t="shared" si="298"/>
        <v>4.6707305422239713</v>
      </c>
      <c r="E103" s="298">
        <f t="shared" ref="E103:G103" si="301">E56/E9</f>
        <v>4.7720691368606083</v>
      </c>
      <c r="F103" s="298">
        <f t="shared" si="301"/>
        <v>4.8346108627887752</v>
      </c>
      <c r="G103" s="298">
        <f t="shared" si="301"/>
        <v>4.1933006844981895</v>
      </c>
      <c r="H103" s="140">
        <f t="shared" si="298"/>
        <v>4.1414585082471076</v>
      </c>
      <c r="I103" s="193">
        <f t="shared" si="296"/>
        <v>3.5367290548090038</v>
      </c>
      <c r="J103" s="222">
        <f t="shared" si="296"/>
        <v>4.6125871089642052</v>
      </c>
      <c r="L103" s="422">
        <f t="shared" si="300"/>
        <v>0.30419578019196092</v>
      </c>
    </row>
    <row r="104" spans="1:12" ht="20.100000000000001" customHeight="1" thickBot="1" x14ac:dyDescent="0.3">
      <c r="A104" s="10" t="s">
        <v>18</v>
      </c>
      <c r="B104" s="11"/>
      <c r="C104" s="134">
        <f t="shared" si="298"/>
        <v>4.5605208350719852</v>
      </c>
      <c r="D104" s="155">
        <f t="shared" si="298"/>
        <v>5.2979740105632986</v>
      </c>
      <c r="E104" s="155">
        <f t="shared" ref="E104:G104" si="302">E57/E10</f>
        <v>5.4536789402752657</v>
      </c>
      <c r="F104" s="155">
        <f t="shared" si="302"/>
        <v>6.4971067216215594</v>
      </c>
      <c r="G104" s="155">
        <f t="shared" si="302"/>
        <v>6.3082842651431239</v>
      </c>
      <c r="H104" s="147">
        <f t="shared" si="298"/>
        <v>6.2869917494194949</v>
      </c>
      <c r="I104" s="243">
        <f t="shared" si="296"/>
        <v>6.5938397808512059</v>
      </c>
      <c r="J104" s="223">
        <f t="shared" si="296"/>
        <v>6.2403366324897762</v>
      </c>
      <c r="L104" s="420">
        <f t="shared" si="300"/>
        <v>-5.3611121912306402E-2</v>
      </c>
    </row>
    <row r="105" spans="1:12" ht="20.100000000000001" customHeight="1" x14ac:dyDescent="0.25">
      <c r="A105" s="57"/>
      <c r="B105" t="s">
        <v>19</v>
      </c>
      <c r="C105" s="297">
        <f t="shared" si="298"/>
        <v>4.5785039983833249</v>
      </c>
      <c r="D105" s="298">
        <f t="shared" si="298"/>
        <v>5.2679303215832549</v>
      </c>
      <c r="E105" s="298">
        <f t="shared" ref="E105:G105" si="303">E58/E11</f>
        <v>5.0372442227835323</v>
      </c>
      <c r="F105" s="298">
        <f t="shared" si="303"/>
        <v>5.6395793973523736</v>
      </c>
      <c r="G105" s="298">
        <f t="shared" si="303"/>
        <v>5.5365249807913033</v>
      </c>
      <c r="H105" s="140">
        <f t="shared" si="298"/>
        <v>5.3149343845117505</v>
      </c>
      <c r="I105" s="193">
        <f t="shared" si="296"/>
        <v>6.378289151113</v>
      </c>
      <c r="J105" s="222">
        <f t="shared" si="296"/>
        <v>5.0971872211874087</v>
      </c>
      <c r="L105" s="421">
        <f t="shared" si="300"/>
        <v>-0.20085353604611061</v>
      </c>
    </row>
    <row r="106" spans="1:12" ht="20.100000000000001" customHeight="1" thickBot="1" x14ac:dyDescent="0.3">
      <c r="A106" s="57"/>
      <c r="B106" t="s">
        <v>20</v>
      </c>
      <c r="C106" s="297">
        <f t="shared" si="298"/>
        <v>4.0844288189136861</v>
      </c>
      <c r="D106" s="298">
        <f t="shared" si="298"/>
        <v>5.8476150392817061</v>
      </c>
      <c r="E106" s="298">
        <f t="shared" ref="E106:G106" si="304">E59/E12</f>
        <v>8.1716012613875257</v>
      </c>
      <c r="F106" s="298">
        <f t="shared" si="304"/>
        <v>9.3585576434738442</v>
      </c>
      <c r="G106" s="298">
        <f t="shared" si="304"/>
        <v>8.8665220262239419</v>
      </c>
      <c r="H106" s="140">
        <f t="shared" si="298"/>
        <v>8.6351188467287017</v>
      </c>
      <c r="I106" s="193">
        <f t="shared" si="296"/>
        <v>7.0547246295778585</v>
      </c>
      <c r="J106" s="222">
        <f t="shared" si="296"/>
        <v>9.8067194061920109</v>
      </c>
      <c r="L106" s="422">
        <f t="shared" si="300"/>
        <v>0.3900924445833156</v>
      </c>
    </row>
    <row r="107" spans="1:12" ht="20.100000000000001" customHeight="1" thickBot="1" x14ac:dyDescent="0.3">
      <c r="A107" s="10" t="s">
        <v>15</v>
      </c>
      <c r="B107" s="11"/>
      <c r="C107" s="134">
        <f t="shared" si="298"/>
        <v>7.1257605298372049</v>
      </c>
      <c r="D107" s="155">
        <f t="shared" si="298"/>
        <v>7.7304463913273862</v>
      </c>
      <c r="E107" s="155">
        <f t="shared" ref="E107:G107" si="305">E60/E13</f>
        <v>8.490370157118889</v>
      </c>
      <c r="F107" s="155">
        <f t="shared" si="305"/>
        <v>9.6140328397587016</v>
      </c>
      <c r="G107" s="155">
        <f t="shared" si="305"/>
        <v>8.2604915418390998</v>
      </c>
      <c r="H107" s="147">
        <f t="shared" si="298"/>
        <v>8.0991010490621456</v>
      </c>
      <c r="I107" s="243">
        <f t="shared" si="296"/>
        <v>6.4317115344512947</v>
      </c>
      <c r="J107" s="223">
        <f t="shared" si="296"/>
        <v>9.0006044288459552</v>
      </c>
      <c r="L107" s="420">
        <f t="shared" si="300"/>
        <v>0.39941046494925231</v>
      </c>
    </row>
    <row r="108" spans="1:12" ht="20.100000000000001" customHeight="1" x14ac:dyDescent="0.25">
      <c r="A108" s="57"/>
      <c r="B108" t="s">
        <v>19</v>
      </c>
      <c r="C108" s="297">
        <f t="shared" si="298"/>
        <v>3.0953912056548618</v>
      </c>
      <c r="D108" s="298">
        <f t="shared" si="298"/>
        <v>3.3200263100197325</v>
      </c>
      <c r="E108" s="298">
        <f t="shared" ref="E108:G108" si="306">E61/E14</f>
        <v>3.6903177549043553</v>
      </c>
      <c r="F108" s="298">
        <f t="shared" si="306"/>
        <v>4.3069578701672899</v>
      </c>
      <c r="G108" s="298">
        <f t="shared" si="306"/>
        <v>4.2912910217690801</v>
      </c>
      <c r="H108" s="140">
        <f t="shared" si="298"/>
        <v>4.8636348185989782</v>
      </c>
      <c r="I108" s="193">
        <f t="shared" si="296"/>
        <v>3.555942492562211</v>
      </c>
      <c r="J108" s="222">
        <f t="shared" si="296"/>
        <v>6.1928940818790146</v>
      </c>
      <c r="L108" s="421">
        <f t="shared" si="300"/>
        <v>0.74156193325184105</v>
      </c>
    </row>
    <row r="109" spans="1:12" ht="20.100000000000001" customHeight="1" thickBot="1" x14ac:dyDescent="0.3">
      <c r="A109" s="57"/>
      <c r="B109" t="s">
        <v>20</v>
      </c>
      <c r="C109" s="297">
        <f t="shared" si="298"/>
        <v>7.9282096311864461</v>
      </c>
      <c r="D109" s="298">
        <f t="shared" si="298"/>
        <v>8.3158148933040881</v>
      </c>
      <c r="E109" s="298">
        <f t="shared" ref="E109:G109" si="307">E62/E15</f>
        <v>9.0236172501803296</v>
      </c>
      <c r="F109" s="298">
        <f t="shared" si="307"/>
        <v>9.9100866350965813</v>
      </c>
      <c r="G109" s="298">
        <f t="shared" si="307"/>
        <v>8.4096618645905092</v>
      </c>
      <c r="H109" s="140">
        <f t="shared" si="298"/>
        <v>8.2223079808770638</v>
      </c>
      <c r="I109" s="193">
        <f t="shared" si="296"/>
        <v>6.5474198431026576</v>
      </c>
      <c r="J109" s="222">
        <f t="shared" si="296"/>
        <v>9.1117585455146184</v>
      </c>
      <c r="L109" s="422">
        <f t="shared" si="300"/>
        <v>0.39165637210715132</v>
      </c>
    </row>
    <row r="110" spans="1:12" ht="20.100000000000001" customHeight="1" thickBot="1" x14ac:dyDescent="0.3">
      <c r="A110" s="10" t="s">
        <v>8</v>
      </c>
      <c r="B110" s="11"/>
      <c r="C110" s="134">
        <f t="shared" si="298"/>
        <v>3.5011749527715064</v>
      </c>
      <c r="D110" s="155">
        <f t="shared" si="298"/>
        <v>2.6659959758551306</v>
      </c>
      <c r="E110" s="155">
        <f t="shared" ref="E110:G110" si="308">E63/E16</f>
        <v>2.6054427545742298</v>
      </c>
      <c r="F110" s="155">
        <f t="shared" si="308"/>
        <v>2.2210337066591532</v>
      </c>
      <c r="G110" s="155">
        <f t="shared" si="308"/>
        <v>2.3451729345858459</v>
      </c>
      <c r="H110" s="147">
        <f t="shared" si="298"/>
        <v>2.0377785336296976</v>
      </c>
      <c r="I110" s="243">
        <f t="shared" si="296"/>
        <v>1.8645719863624146</v>
      </c>
      <c r="J110" s="223">
        <f t="shared" si="296"/>
        <v>2.0512957838674164</v>
      </c>
      <c r="L110" s="420">
        <f t="shared" si="300"/>
        <v>0.10014298126900449</v>
      </c>
    </row>
    <row r="111" spans="1:12" ht="20.100000000000001" customHeight="1" thickBot="1" x14ac:dyDescent="0.3">
      <c r="A111" s="57"/>
      <c r="B111" t="s">
        <v>19</v>
      </c>
      <c r="C111" s="297">
        <f t="shared" si="298"/>
        <v>3.5011749527715064</v>
      </c>
      <c r="D111" s="298">
        <f t="shared" si="298"/>
        <v>2.6659959758551306</v>
      </c>
      <c r="E111" s="298">
        <f t="shared" ref="E111:G111" si="309">E64/E17</f>
        <v>2.6054427545742298</v>
      </c>
      <c r="F111" s="298">
        <f t="shared" si="309"/>
        <v>2.2210337066591532</v>
      </c>
      <c r="G111" s="298">
        <f t="shared" si="309"/>
        <v>2.3451729345858459</v>
      </c>
      <c r="H111" s="140">
        <f t="shared" si="298"/>
        <v>2.0377785336296976</v>
      </c>
      <c r="I111" s="193">
        <f t="shared" si="296"/>
        <v>1.8645719863624146</v>
      </c>
      <c r="J111" s="222">
        <f t="shared" si="296"/>
        <v>2.0512957838674164</v>
      </c>
      <c r="L111" s="423">
        <f t="shared" si="300"/>
        <v>0.10014298126900449</v>
      </c>
    </row>
    <row r="112" spans="1:12" ht="20.100000000000001" customHeight="1" thickBot="1" x14ac:dyDescent="0.3">
      <c r="A112" s="10" t="s">
        <v>16</v>
      </c>
      <c r="B112" s="11"/>
      <c r="C112" s="134">
        <f t="shared" si="298"/>
        <v>10.028136994390316</v>
      </c>
      <c r="D112" s="155">
        <f t="shared" si="298"/>
        <v>6.7565890903751562</v>
      </c>
      <c r="E112" s="155">
        <f t="shared" ref="E112:G112" si="310">E65/E18</f>
        <v>7.4121746431570106</v>
      </c>
      <c r="F112" s="155">
        <f t="shared" si="310"/>
        <v>8.079265819361817</v>
      </c>
      <c r="G112" s="155">
        <f t="shared" si="310"/>
        <v>8.3095723762794709</v>
      </c>
      <c r="H112" s="147">
        <f t="shared" si="298"/>
        <v>6.9225860513084951</v>
      </c>
      <c r="I112" s="243">
        <f t="shared" si="296"/>
        <v>6.3787244521053932</v>
      </c>
      <c r="J112" s="223">
        <f t="shared" si="296"/>
        <v>7.1373796957466622</v>
      </c>
      <c r="L112" s="420">
        <f t="shared" si="300"/>
        <v>0.11893525881822087</v>
      </c>
    </row>
    <row r="113" spans="1:12" ht="20.100000000000001" customHeight="1" x14ac:dyDescent="0.25">
      <c r="A113" s="57"/>
      <c r="B113" t="s">
        <v>19</v>
      </c>
      <c r="C113" s="297">
        <f t="shared" si="298"/>
        <v>10.740341753343239</v>
      </c>
      <c r="D113" s="298">
        <f t="shared" si="298"/>
        <v>6.7255351331530457</v>
      </c>
      <c r="E113" s="298">
        <f t="shared" ref="E113:G113" si="311">E66/E19</f>
        <v>6.4315730019768429</v>
      </c>
      <c r="F113" s="298">
        <f t="shared" si="311"/>
        <v>7.5746706032697304</v>
      </c>
      <c r="G113" s="298">
        <f t="shared" si="311"/>
        <v>7.2104185856104799</v>
      </c>
      <c r="H113" s="140">
        <f t="shared" si="298"/>
        <v>6.562371292117601</v>
      </c>
      <c r="I113" s="193">
        <f t="shared" si="296"/>
        <v>5.6751977664029782</v>
      </c>
      <c r="J113" s="222">
        <f t="shared" si="296"/>
        <v>7.2027347310847762</v>
      </c>
      <c r="L113" s="421">
        <f t="shared" si="300"/>
        <v>0.26916012931298655</v>
      </c>
    </row>
    <row r="114" spans="1:12" ht="20.100000000000001" customHeight="1" thickBot="1" x14ac:dyDescent="0.3">
      <c r="A114" s="57"/>
      <c r="B114" t="s">
        <v>20</v>
      </c>
      <c r="C114" s="297">
        <f t="shared" si="298"/>
        <v>5.0751526538280887</v>
      </c>
      <c r="D114" s="298">
        <f t="shared" si="298"/>
        <v>6.8814746543778798</v>
      </c>
      <c r="E114" s="298">
        <f t="shared" ref="E114:G114" si="312">E67/E20</f>
        <v>10.251349141455437</v>
      </c>
      <c r="F114" s="298">
        <f t="shared" si="312"/>
        <v>9.7409664780148013</v>
      </c>
      <c r="G114" s="298">
        <f t="shared" si="312"/>
        <v>9.5930130656469093</v>
      </c>
      <c r="H114" s="140">
        <f t="shared" si="298"/>
        <v>7.9245581962218159</v>
      </c>
      <c r="I114" s="193">
        <f t="shared" si="296"/>
        <v>7.1694560669456067</v>
      </c>
      <c r="J114" s="222">
        <f t="shared" si="296"/>
        <v>6.7628004179728318</v>
      </c>
      <c r="L114" s="422">
        <f t="shared" si="300"/>
        <v>-5.672057198978301E-2</v>
      </c>
    </row>
    <row r="115" spans="1:12" ht="20.100000000000001" customHeight="1" thickBot="1" x14ac:dyDescent="0.3">
      <c r="A115" s="10" t="s">
        <v>21</v>
      </c>
      <c r="B115" s="11"/>
      <c r="C115" s="134">
        <f t="shared" si="298"/>
        <v>2.5565231547833585</v>
      </c>
      <c r="D115" s="155">
        <f t="shared" si="298"/>
        <v>3.3287498623254157</v>
      </c>
      <c r="E115" s="155">
        <f t="shared" ref="E115:G115" si="313">E68/E21</f>
        <v>3.2278217788349703</v>
      </c>
      <c r="F115" s="155">
        <f t="shared" si="313"/>
        <v>3.3963630686523398</v>
      </c>
      <c r="G115" s="155">
        <f t="shared" si="313"/>
        <v>3.9098788122451325</v>
      </c>
      <c r="H115" s="147">
        <f t="shared" si="298"/>
        <v>5.3750384823618083</v>
      </c>
      <c r="I115" s="243">
        <f t="shared" si="296"/>
        <v>4.2040467455088919</v>
      </c>
      <c r="J115" s="223">
        <f t="shared" si="296"/>
        <v>6.7438284442052208</v>
      </c>
      <c r="L115" s="420">
        <f t="shared" si="300"/>
        <v>0.60412784453682211</v>
      </c>
    </row>
    <row r="116" spans="1:12" ht="20.100000000000001" customHeight="1" x14ac:dyDescent="0.25">
      <c r="A116" s="57"/>
      <c r="B116" t="s">
        <v>19</v>
      </c>
      <c r="C116" s="297">
        <f t="shared" si="298"/>
        <v>1.7939831246105165</v>
      </c>
      <c r="D116" s="298">
        <f t="shared" si="298"/>
        <v>2.0244388159548348</v>
      </c>
      <c r="E116" s="298">
        <f t="shared" ref="E116:G116" si="314">E69/E22</f>
        <v>1.8923411589803139</v>
      </c>
      <c r="F116" s="298">
        <f t="shared" si="314"/>
        <v>2.0508635241518101</v>
      </c>
      <c r="G116" s="298">
        <f t="shared" si="314"/>
        <v>2.5923432885222528</v>
      </c>
      <c r="H116" s="140">
        <f t="shared" si="298"/>
        <v>3.3502259281954951</v>
      </c>
      <c r="I116" s="193">
        <f t="shared" si="296"/>
        <v>2.8105462879470995</v>
      </c>
      <c r="J116" s="222">
        <f t="shared" si="296"/>
        <v>3.5970424540512553</v>
      </c>
      <c r="L116" s="421">
        <f t="shared" si="300"/>
        <v>0.27983747126920094</v>
      </c>
    </row>
    <row r="117" spans="1:12" ht="20.100000000000001" customHeight="1" thickBot="1" x14ac:dyDescent="0.3">
      <c r="A117" s="57"/>
      <c r="B117" t="s">
        <v>20</v>
      </c>
      <c r="C117" s="297">
        <f t="shared" si="298"/>
        <v>4.7092063606274284</v>
      </c>
      <c r="D117" s="298">
        <f t="shared" si="298"/>
        <v>6.0770926186964775</v>
      </c>
      <c r="E117" s="298">
        <f t="shared" ref="E117:G117" si="315">E70/E23</f>
        <v>6.6705595715119905</v>
      </c>
      <c r="F117" s="298">
        <f t="shared" si="315"/>
        <v>6.1223362192028423</v>
      </c>
      <c r="G117" s="298">
        <f t="shared" si="315"/>
        <v>5.8990015471694486</v>
      </c>
      <c r="H117" s="140">
        <f t="shared" si="298"/>
        <v>7.123744330631161</v>
      </c>
      <c r="I117" s="193">
        <f t="shared" si="298"/>
        <v>5.7890980576508042</v>
      </c>
      <c r="J117" s="222">
        <f t="shared" si="298"/>
        <v>8.6565831399236846</v>
      </c>
      <c r="L117" s="422">
        <f t="shared" si="300"/>
        <v>0.49532501500527282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316">C71/C24</f>
        <v>5.3955760221934037</v>
      </c>
      <c r="D118" s="155">
        <f t="shared" si="316"/>
        <v>5.1799325929553977</v>
      </c>
      <c r="E118" s="155">
        <f t="shared" ref="E118:G118" si="317">E71/E24</f>
        <v>4.7635860641355796</v>
      </c>
      <c r="F118" s="155">
        <f t="shared" si="317"/>
        <v>4.9454734137691387</v>
      </c>
      <c r="G118" s="155">
        <f t="shared" si="317"/>
        <v>4.4667948936963802</v>
      </c>
      <c r="H118" s="147">
        <f t="shared" si="316"/>
        <v>4.4180072606270846</v>
      </c>
      <c r="I118" s="243">
        <f t="shared" si="316"/>
        <v>3.5977525989226495</v>
      </c>
      <c r="J118" s="223">
        <f t="shared" si="316"/>
        <v>4.8672645746180176</v>
      </c>
      <c r="L118" s="420">
        <f t="shared" si="300"/>
        <v>0.35286249979376699</v>
      </c>
    </row>
    <row r="119" spans="1:12" ht="20.100000000000001" customHeight="1" x14ac:dyDescent="0.25">
      <c r="A119" s="57"/>
      <c r="B119" t="s">
        <v>19</v>
      </c>
      <c r="C119" s="297">
        <f t="shared" si="316"/>
        <v>2.3501310250034941</v>
      </c>
      <c r="D119" s="298">
        <f t="shared" si="316"/>
        <v>1.7205061094403147</v>
      </c>
      <c r="E119" s="298">
        <f t="shared" ref="E119:G119" si="318">E72/E25</f>
        <v>2.0100056006192144</v>
      </c>
      <c r="F119" s="298">
        <f t="shared" si="318"/>
        <v>2.230289238526634</v>
      </c>
      <c r="G119" s="298">
        <f t="shared" si="318"/>
        <v>2.1685466972226535</v>
      </c>
      <c r="H119" s="140">
        <f t="shared" si="316"/>
        <v>2.1653480425053355</v>
      </c>
      <c r="I119" s="193">
        <f t="shared" si="316"/>
        <v>1.7364768894230433</v>
      </c>
      <c r="J119" s="222">
        <f t="shared" si="316"/>
        <v>2.409320915135587</v>
      </c>
      <c r="L119" s="421">
        <f t="shared" si="300"/>
        <v>0.38747652203773403</v>
      </c>
    </row>
    <row r="120" spans="1:12" ht="20.100000000000001" customHeight="1" thickBot="1" x14ac:dyDescent="0.3">
      <c r="A120" s="57"/>
      <c r="B120" t="s">
        <v>20</v>
      </c>
      <c r="C120" s="297">
        <f t="shared" si="316"/>
        <v>6.4409355529930119</v>
      </c>
      <c r="D120" s="298">
        <f t="shared" si="316"/>
        <v>6.5434216445544982</v>
      </c>
      <c r="E120" s="298">
        <f t="shared" ref="E120:G120" si="319">E73/E26</f>
        <v>6.7307329000306231</v>
      </c>
      <c r="F120" s="298">
        <f t="shared" si="319"/>
        <v>6.7560384242543554</v>
      </c>
      <c r="G120" s="298">
        <f t="shared" si="319"/>
        <v>5.5723383761455842</v>
      </c>
      <c r="H120" s="140">
        <f t="shared" si="316"/>
        <v>5.3247294952677215</v>
      </c>
      <c r="I120" s="193">
        <f t="shared" si="316"/>
        <v>4.5358134532426355</v>
      </c>
      <c r="J120" s="222">
        <f t="shared" si="316"/>
        <v>5.8644424069646428</v>
      </c>
      <c r="L120" s="422">
        <f t="shared" si="300"/>
        <v>0.29291966422741122</v>
      </c>
    </row>
    <row r="121" spans="1:12" ht="20.100000000000001" customHeight="1" thickBot="1" x14ac:dyDescent="0.3">
      <c r="A121" s="10" t="s">
        <v>14</v>
      </c>
      <c r="B121" s="11"/>
      <c r="C121" s="134">
        <f t="shared" si="316"/>
        <v>5.2504744138606689</v>
      </c>
      <c r="D121" s="155">
        <f t="shared" si="316"/>
        <v>5.4676832997077218</v>
      </c>
      <c r="E121" s="155">
        <f t="shared" ref="E121:G121" si="320">E74/E27</f>
        <v>4.886341132332082</v>
      </c>
      <c r="F121" s="155">
        <f t="shared" si="320"/>
        <v>6.1665357188702048</v>
      </c>
      <c r="G121" s="155">
        <f t="shared" si="320"/>
        <v>6.0748795032315179</v>
      </c>
      <c r="H121" s="147">
        <f t="shared" si="316"/>
        <v>5.0675082428968805</v>
      </c>
      <c r="I121" s="243">
        <f t="shared" si="316"/>
        <v>4.7106466990899021</v>
      </c>
      <c r="J121" s="223">
        <f t="shared" si="316"/>
        <v>4.8367965732152749</v>
      </c>
      <c r="L121" s="420">
        <f t="shared" si="300"/>
        <v>2.6779735816261703E-2</v>
      </c>
    </row>
    <row r="122" spans="1:12" ht="20.100000000000001" customHeight="1" x14ac:dyDescent="0.25">
      <c r="A122" s="57"/>
      <c r="B122" t="s">
        <v>19</v>
      </c>
      <c r="C122" s="297">
        <f t="shared" si="316"/>
        <v>2.426612205670351</v>
      </c>
      <c r="D122" s="298">
        <f t="shared" si="316"/>
        <v>2.9680003511621273</v>
      </c>
      <c r="E122" s="298">
        <f t="shared" ref="E122:G122" si="321">E75/E28</f>
        <v>3.2657471766053794</v>
      </c>
      <c r="F122" s="298">
        <f t="shared" si="321"/>
        <v>3.0780180131300527</v>
      </c>
      <c r="G122" s="298">
        <f t="shared" si="321"/>
        <v>3.2835956575635774</v>
      </c>
      <c r="H122" s="140">
        <f t="shared" si="316"/>
        <v>2.7050288334526242</v>
      </c>
      <c r="I122" s="193">
        <f t="shared" si="316"/>
        <v>2.7930144354873598</v>
      </c>
      <c r="J122" s="222">
        <f t="shared" si="316"/>
        <v>2.5911961908463708</v>
      </c>
      <c r="L122" s="421">
        <f t="shared" si="300"/>
        <v>-7.2258217528966454E-2</v>
      </c>
    </row>
    <row r="123" spans="1:12" ht="20.100000000000001" customHeight="1" thickBot="1" x14ac:dyDescent="0.3">
      <c r="A123" s="57"/>
      <c r="B123" t="s">
        <v>20</v>
      </c>
      <c r="C123" s="297">
        <f t="shared" si="316"/>
        <v>6.3447256205426141</v>
      </c>
      <c r="D123" s="298">
        <f t="shared" si="316"/>
        <v>6.1702237903723258</v>
      </c>
      <c r="E123" s="298">
        <f t="shared" ref="E123:G123" si="322">E76/E29</f>
        <v>7.2638373075839455</v>
      </c>
      <c r="F123" s="298">
        <f t="shared" si="322"/>
        <v>8.2943623749644892</v>
      </c>
      <c r="G123" s="298">
        <f t="shared" si="322"/>
        <v>7.3512925296270915</v>
      </c>
      <c r="H123" s="140">
        <f t="shared" si="316"/>
        <v>6.3641277617736671</v>
      </c>
      <c r="I123" s="193">
        <f t="shared" si="316"/>
        <v>6.4597111514481886</v>
      </c>
      <c r="J123" s="222">
        <f t="shared" si="316"/>
        <v>5.7477211584891155</v>
      </c>
      <c r="L123" s="422">
        <f t="shared" si="300"/>
        <v>-0.11022009750381079</v>
      </c>
    </row>
    <row r="124" spans="1:12" ht="20.100000000000001" customHeight="1" thickBot="1" x14ac:dyDescent="0.3">
      <c r="A124" s="10" t="s">
        <v>9</v>
      </c>
      <c r="B124" s="11"/>
      <c r="C124" s="134">
        <f t="shared" si="316"/>
        <v>4.2926865832174128</v>
      </c>
      <c r="D124" s="155">
        <f t="shared" si="316"/>
        <v>4.3303673697966829</v>
      </c>
      <c r="E124" s="155">
        <f t="shared" ref="E124:G124" si="323">E77/E30</f>
        <v>4.5876927752226218</v>
      </c>
      <c r="F124" s="155">
        <f t="shared" si="323"/>
        <v>4.4357436801881249</v>
      </c>
      <c r="G124" s="155">
        <f t="shared" si="323"/>
        <v>3.9422888233019799</v>
      </c>
      <c r="H124" s="147">
        <f t="shared" si="316"/>
        <v>4.4462239855568626</v>
      </c>
      <c r="I124" s="243">
        <f t="shared" si="316"/>
        <v>3.7011466379984714</v>
      </c>
      <c r="J124" s="223">
        <f t="shared" si="316"/>
        <v>5.31779301956953</v>
      </c>
      <c r="L124" s="420">
        <f t="shared" si="300"/>
        <v>0.43679609042599793</v>
      </c>
    </row>
    <row r="125" spans="1:12" ht="20.100000000000001" customHeight="1" x14ac:dyDescent="0.25">
      <c r="A125" s="57"/>
      <c r="B125" t="s">
        <v>19</v>
      </c>
      <c r="C125" s="297">
        <f t="shared" si="316"/>
        <v>4.0448386420193048</v>
      </c>
      <c r="D125" s="298">
        <f t="shared" si="316"/>
        <v>4.1957895610596871</v>
      </c>
      <c r="E125" s="298">
        <f t="shared" ref="E125:G125" si="324">E78/E31</f>
        <v>4.4812776538001158</v>
      </c>
      <c r="F125" s="298">
        <f t="shared" si="324"/>
        <v>4.2935108295435862</v>
      </c>
      <c r="G125" s="298">
        <f t="shared" si="324"/>
        <v>3.8164808807592538</v>
      </c>
      <c r="H125" s="140">
        <f t="shared" si="316"/>
        <v>4.1939405732104644</v>
      </c>
      <c r="I125" s="193">
        <f t="shared" si="316"/>
        <v>3.6179700392091969</v>
      </c>
      <c r="J125" s="222">
        <f t="shared" si="316"/>
        <v>5.0423060337323324</v>
      </c>
      <c r="L125" s="421">
        <f t="shared" si="300"/>
        <v>0.39368374505236697</v>
      </c>
    </row>
    <row r="126" spans="1:12" ht="20.100000000000001" customHeight="1" thickBot="1" x14ac:dyDescent="0.3">
      <c r="A126" s="57"/>
      <c r="B126" t="s">
        <v>20</v>
      </c>
      <c r="C126" s="297">
        <f t="shared" si="316"/>
        <v>7.6566687365798547</v>
      </c>
      <c r="D126" s="298">
        <f t="shared" si="316"/>
        <v>7.3523255133109533</v>
      </c>
      <c r="E126" s="298">
        <f t="shared" ref="E126:G126" si="325">E79/E32</f>
        <v>6.8398369907983891</v>
      </c>
      <c r="F126" s="298">
        <f t="shared" si="325"/>
        <v>6.3968908904375734</v>
      </c>
      <c r="G126" s="298">
        <f t="shared" si="325"/>
        <v>7.4878774772941208</v>
      </c>
      <c r="H126" s="140">
        <f t="shared" si="316"/>
        <v>8.7101046186156577</v>
      </c>
      <c r="I126" s="193">
        <f t="shared" si="316"/>
        <v>7.2251694321103059</v>
      </c>
      <c r="J126" s="222">
        <f t="shared" si="316"/>
        <v>9.0062757755065448</v>
      </c>
      <c r="L126" s="422">
        <f t="shared" si="300"/>
        <v>0.24651412816432994</v>
      </c>
    </row>
    <row r="127" spans="1:12" ht="20.100000000000001" customHeight="1" thickBot="1" x14ac:dyDescent="0.3">
      <c r="A127" s="10" t="s">
        <v>12</v>
      </c>
      <c r="B127" s="11"/>
      <c r="C127" s="134">
        <f t="shared" si="316"/>
        <v>3.7574468322224552</v>
      </c>
      <c r="D127" s="155">
        <f t="shared" si="316"/>
        <v>3.7704534225375128</v>
      </c>
      <c r="E127" s="155">
        <f t="shared" ref="E127:G127" si="326">E80/E33</f>
        <v>3.7531063004621421</v>
      </c>
      <c r="F127" s="155">
        <f t="shared" si="326"/>
        <v>3.227103290015922</v>
      </c>
      <c r="G127" s="155">
        <f t="shared" si="326"/>
        <v>3.0751167331293332</v>
      </c>
      <c r="H127" s="147">
        <f t="shared" si="316"/>
        <v>3.1005953313525372</v>
      </c>
      <c r="I127" s="243">
        <f t="shared" si="316"/>
        <v>2.676017252540694</v>
      </c>
      <c r="J127" s="223">
        <f t="shared" si="316"/>
        <v>3.3978478879925076</v>
      </c>
      <c r="L127" s="420">
        <f t="shared" si="300"/>
        <v>0.26974065087453569</v>
      </c>
    </row>
    <row r="128" spans="1:12" ht="20.100000000000001" customHeight="1" x14ac:dyDescent="0.25">
      <c r="A128" s="57"/>
      <c r="B128" t="s">
        <v>19</v>
      </c>
      <c r="C128" s="297">
        <f t="shared" si="316"/>
        <v>3.53861967929131</v>
      </c>
      <c r="D128" s="298">
        <f t="shared" si="316"/>
        <v>3.5439717284928807</v>
      </c>
      <c r="E128" s="298">
        <f t="shared" ref="E128:G128" si="327">E81/E34</f>
        <v>3.4984735477994975</v>
      </c>
      <c r="F128" s="298">
        <f t="shared" si="327"/>
        <v>3.0085808027050058</v>
      </c>
      <c r="G128" s="298">
        <f t="shared" si="327"/>
        <v>2.8575389235065183</v>
      </c>
      <c r="H128" s="140">
        <f t="shared" si="316"/>
        <v>2.8780507524510499</v>
      </c>
      <c r="I128" s="193">
        <f t="shared" si="316"/>
        <v>2.48428724172935</v>
      </c>
      <c r="J128" s="222">
        <f t="shared" si="316"/>
        <v>3.2384933815686923</v>
      </c>
      <c r="L128" s="424">
        <f t="shared" si="300"/>
        <v>0.30359055393060264</v>
      </c>
    </row>
    <row r="129" spans="1:12" ht="20.100000000000001" customHeight="1" thickBot="1" x14ac:dyDescent="0.3">
      <c r="A129" s="57"/>
      <c r="B129" t="s">
        <v>20</v>
      </c>
      <c r="C129" s="297">
        <f t="shared" si="316"/>
        <v>5.8274869076041673</v>
      </c>
      <c r="D129" s="298">
        <f t="shared" si="316"/>
        <v>6.1706525810709572</v>
      </c>
      <c r="E129" s="298">
        <f t="shared" ref="E129:G129" si="328">E82/E35</f>
        <v>6.5230090224699726</v>
      </c>
      <c r="F129" s="298">
        <f t="shared" si="328"/>
        <v>7.1176370073806776</v>
      </c>
      <c r="G129" s="298">
        <f t="shared" si="328"/>
        <v>6.7189245498288601</v>
      </c>
      <c r="H129" s="140">
        <f t="shared" si="316"/>
        <v>6.8851870299139035</v>
      </c>
      <c r="I129" s="193">
        <f t="shared" si="316"/>
        <v>5.7890085859219562</v>
      </c>
      <c r="J129" s="222">
        <f t="shared" si="316"/>
        <v>7.2362283144142214</v>
      </c>
      <c r="L129" s="425">
        <f t="shared" si="300"/>
        <v>0.24999440007943627</v>
      </c>
    </row>
    <row r="130" spans="1:12" ht="20.100000000000001" customHeight="1" thickBot="1" x14ac:dyDescent="0.3">
      <c r="A130" s="10" t="s">
        <v>11</v>
      </c>
      <c r="B130" s="11"/>
      <c r="C130" s="134">
        <f t="shared" si="316"/>
        <v>3.4995901302247181</v>
      </c>
      <c r="D130" s="155">
        <f t="shared" si="316"/>
        <v>3.6172306493557351</v>
      </c>
      <c r="E130" s="155">
        <f t="shared" ref="E130:G130" si="329">E83/E36</f>
        <v>3.6593951137034177</v>
      </c>
      <c r="F130" s="155">
        <f t="shared" si="329"/>
        <v>3.8105394511720654</v>
      </c>
      <c r="G130" s="155">
        <f t="shared" si="329"/>
        <v>3.435991942906353</v>
      </c>
      <c r="H130" s="147">
        <f t="shared" si="316"/>
        <v>3.5413584853264823</v>
      </c>
      <c r="I130" s="243">
        <f t="shared" si="316"/>
        <v>3.186351082238402</v>
      </c>
      <c r="J130" s="223">
        <f t="shared" si="316"/>
        <v>3.9576152867647312</v>
      </c>
      <c r="L130" s="420">
        <f t="shared" si="300"/>
        <v>0.24205248719313077</v>
      </c>
    </row>
    <row r="131" spans="1:12" ht="20.100000000000001" customHeight="1" x14ac:dyDescent="0.25">
      <c r="A131" s="57"/>
      <c r="B131" t="s">
        <v>19</v>
      </c>
      <c r="C131" s="297">
        <f t="shared" si="316"/>
        <v>3.4083640351108162</v>
      </c>
      <c r="D131" s="298">
        <f t="shared" si="316"/>
        <v>3.5775403797372478</v>
      </c>
      <c r="E131" s="298">
        <f t="shared" ref="E131:G131" si="330">E84/E37</f>
        <v>3.6305421680040419</v>
      </c>
      <c r="F131" s="298">
        <f t="shared" si="330"/>
        <v>3.741903559508474</v>
      </c>
      <c r="G131" s="298">
        <f t="shared" si="330"/>
        <v>3.3930500198672622</v>
      </c>
      <c r="H131" s="140">
        <f t="shared" si="316"/>
        <v>3.5136011017623625</v>
      </c>
      <c r="I131" s="193">
        <f t="shared" si="316"/>
        <v>3.1468119277030548</v>
      </c>
      <c r="J131" s="222">
        <f t="shared" si="316"/>
        <v>3.9427657771630775</v>
      </c>
      <c r="L131" s="421">
        <f t="shared" si="300"/>
        <v>0.25293975863406981</v>
      </c>
    </row>
    <row r="132" spans="1:12" ht="20.100000000000001" customHeight="1" thickBot="1" x14ac:dyDescent="0.3">
      <c r="A132" s="57"/>
      <c r="B132" t="s">
        <v>20</v>
      </c>
      <c r="C132" s="297">
        <f t="shared" si="316"/>
        <v>4.1623226960790083</v>
      </c>
      <c r="D132" s="298">
        <f t="shared" si="316"/>
        <v>3.8915702170283808</v>
      </c>
      <c r="E132" s="298">
        <f t="shared" ref="E132:G132" si="331">E85/E38</f>
        <v>3.874407334071523</v>
      </c>
      <c r="F132" s="298">
        <f t="shared" si="331"/>
        <v>4.2834499211833652</v>
      </c>
      <c r="G132" s="298">
        <f t="shared" si="331"/>
        <v>3.7287007550684037</v>
      </c>
      <c r="H132" s="140">
        <f t="shared" si="316"/>
        <v>3.7314554721014588</v>
      </c>
      <c r="I132" s="193">
        <f t="shared" si="316"/>
        <v>3.485603454027316</v>
      </c>
      <c r="J132" s="222">
        <f t="shared" si="316"/>
        <v>4.0631274613579134</v>
      </c>
      <c r="L132" s="422">
        <f t="shared" si="300"/>
        <v>0.16568838508101599</v>
      </c>
    </row>
    <row r="133" spans="1:12" ht="20.100000000000001" customHeight="1" thickBot="1" x14ac:dyDescent="0.3">
      <c r="A133" s="10" t="s">
        <v>6</v>
      </c>
      <c r="B133" s="11"/>
      <c r="C133" s="134">
        <f t="shared" si="316"/>
        <v>4.721032914532131</v>
      </c>
      <c r="D133" s="155">
        <f t="shared" si="316"/>
        <v>5.2663767289432464</v>
      </c>
      <c r="E133" s="155">
        <f t="shared" ref="E133:G133" si="332">E86/E39</f>
        <v>5.8535288582290521</v>
      </c>
      <c r="F133" s="155">
        <f t="shared" si="332"/>
        <v>6.0191777718618047</v>
      </c>
      <c r="G133" s="155">
        <f t="shared" si="332"/>
        <v>5.2187925848221299</v>
      </c>
      <c r="H133" s="147">
        <f t="shared" si="316"/>
        <v>5.2138440402474311</v>
      </c>
      <c r="I133" s="243">
        <f t="shared" si="316"/>
        <v>4.3950924930905977</v>
      </c>
      <c r="J133" s="223">
        <f t="shared" si="316"/>
        <v>5.6105892303113745</v>
      </c>
      <c r="L133" s="420">
        <f t="shared" si="300"/>
        <v>0.27655771502684534</v>
      </c>
    </row>
    <row r="134" spans="1:12" ht="20.100000000000001" customHeight="1" x14ac:dyDescent="0.25">
      <c r="A134" s="57"/>
      <c r="B134" t="s">
        <v>19</v>
      </c>
      <c r="C134" s="297">
        <f t="shared" ref="C134:J141" si="333">C87/C40</f>
        <v>4.5598195089274833</v>
      </c>
      <c r="D134" s="298">
        <f t="shared" si="333"/>
        <v>5.1058624079565424</v>
      </c>
      <c r="E134" s="298">
        <f t="shared" ref="E134:G134" si="334">E87/E40</f>
        <v>5.6401367347999942</v>
      </c>
      <c r="F134" s="298">
        <f t="shared" si="334"/>
        <v>5.7849800974392798</v>
      </c>
      <c r="G134" s="298">
        <f t="shared" si="334"/>
        <v>5.046582244162841</v>
      </c>
      <c r="H134" s="140">
        <f t="shared" si="333"/>
        <v>5.0408562543952966</v>
      </c>
      <c r="I134" s="193">
        <f t="shared" si="333"/>
        <v>4.259842857689744</v>
      </c>
      <c r="J134" s="222">
        <f t="shared" si="333"/>
        <v>5.4030427090531772</v>
      </c>
      <c r="L134" s="421">
        <f t="shared" si="300"/>
        <v>0.26836667209443232</v>
      </c>
    </row>
    <row r="135" spans="1:12" ht="20.100000000000001" customHeight="1" thickBot="1" x14ac:dyDescent="0.3">
      <c r="A135" s="57"/>
      <c r="B135" t="s">
        <v>20</v>
      </c>
      <c r="C135" s="297">
        <f t="shared" si="333"/>
        <v>5.1458242243880852</v>
      </c>
      <c r="D135" s="298">
        <f t="shared" si="333"/>
        <v>5.7257321272227033</v>
      </c>
      <c r="E135" s="298">
        <f t="shared" ref="E135:G135" si="335">E88/E41</f>
        <v>6.5239417624862801</v>
      </c>
      <c r="F135" s="298">
        <f t="shared" si="335"/>
        <v>6.7619785011622717</v>
      </c>
      <c r="G135" s="298">
        <f t="shared" si="335"/>
        <v>5.7874052873537156</v>
      </c>
      <c r="H135" s="140">
        <f t="shared" si="333"/>
        <v>5.795009872574254</v>
      </c>
      <c r="I135" s="193">
        <f t="shared" si="333"/>
        <v>4.8449336942788754</v>
      </c>
      <c r="J135" s="222">
        <f t="shared" si="333"/>
        <v>6.3494339331717438</v>
      </c>
      <c r="L135" s="422">
        <f t="shared" si="300"/>
        <v>0.31053061482955951</v>
      </c>
    </row>
    <row r="136" spans="1:12" ht="20.100000000000001" customHeight="1" thickBot="1" x14ac:dyDescent="0.3">
      <c r="A136" s="10" t="s">
        <v>7</v>
      </c>
      <c r="B136" s="11"/>
      <c r="C136" s="134">
        <f t="shared" si="333"/>
        <v>13.606317179877836</v>
      </c>
      <c r="D136" s="155">
        <f t="shared" si="333"/>
        <v>12.864860068951531</v>
      </c>
      <c r="E136" s="155">
        <f t="shared" ref="E136:G136" si="336">E89/E42</f>
        <v>15.569859982213398</v>
      </c>
      <c r="F136" s="155">
        <f t="shared" si="336"/>
        <v>14.675860440346899</v>
      </c>
      <c r="G136" s="155">
        <f t="shared" si="336"/>
        <v>13.006134342999436</v>
      </c>
      <c r="H136" s="147">
        <f t="shared" si="333"/>
        <v>12.181518791166214</v>
      </c>
      <c r="I136" s="243">
        <f t="shared" si="333"/>
        <v>7.4722521745381352</v>
      </c>
      <c r="J136" s="223">
        <f t="shared" si="333"/>
        <v>12.348796165564391</v>
      </c>
      <c r="L136" s="420">
        <f t="shared" si="300"/>
        <v>0.65262037162546349</v>
      </c>
    </row>
    <row r="137" spans="1:12" ht="20.100000000000001" customHeight="1" x14ac:dyDescent="0.25">
      <c r="A137" s="57"/>
      <c r="B137" t="s">
        <v>19</v>
      </c>
      <c r="C137" s="297">
        <f t="shared" si="333"/>
        <v>14.350304107937331</v>
      </c>
      <c r="D137" s="298">
        <f t="shared" si="333"/>
        <v>13.254032344608516</v>
      </c>
      <c r="E137" s="298">
        <f t="shared" ref="E137:G137" si="337">E90/E43</f>
        <v>16.005821971273939</v>
      </c>
      <c r="F137" s="298">
        <f t="shared" si="337"/>
        <v>14.962971699296874</v>
      </c>
      <c r="G137" s="298">
        <f t="shared" si="337"/>
        <v>13.260884617903828</v>
      </c>
      <c r="H137" s="140">
        <f t="shared" si="333"/>
        <v>12.439759181681573</v>
      </c>
      <c r="I137" s="193">
        <f t="shared" si="333"/>
        <v>7.5907216494845358</v>
      </c>
      <c r="J137" s="222">
        <f t="shared" si="333"/>
        <v>12.523095167506671</v>
      </c>
      <c r="L137" s="421">
        <f t="shared" si="300"/>
        <v>0.64978980204827808</v>
      </c>
    </row>
    <row r="138" spans="1:12" ht="20.100000000000001" customHeight="1" thickBot="1" x14ac:dyDescent="0.3">
      <c r="A138" s="57"/>
      <c r="B138" t="s">
        <v>20</v>
      </c>
      <c r="C138" s="297">
        <f t="shared" si="333"/>
        <v>5.5137378600481446</v>
      </c>
      <c r="D138" s="298">
        <f t="shared" si="333"/>
        <v>6.1936626195732156</v>
      </c>
      <c r="E138" s="298">
        <f t="shared" ref="E138:G138" si="338">E91/E44</f>
        <v>6.5642748365134818</v>
      </c>
      <c r="F138" s="298">
        <f t="shared" si="338"/>
        <v>7.7352744919623904</v>
      </c>
      <c r="G138" s="298">
        <f t="shared" si="338"/>
        <v>8.290551658439421</v>
      </c>
      <c r="H138" s="140">
        <f t="shared" si="333"/>
        <v>6.7517017169562124</v>
      </c>
      <c r="I138" s="193">
        <f t="shared" si="333"/>
        <v>5.5710784313725492</v>
      </c>
      <c r="J138" s="222">
        <f t="shared" si="333"/>
        <v>9.621094958243118</v>
      </c>
      <c r="L138" s="422">
        <f t="shared" si="300"/>
        <v>0.72697173029616891</v>
      </c>
    </row>
    <row r="139" spans="1:12" ht="20.100000000000001" customHeight="1" thickBot="1" x14ac:dyDescent="0.3">
      <c r="A139" s="93" t="s">
        <v>23</v>
      </c>
      <c r="B139" s="119"/>
      <c r="C139" s="135">
        <f t="shared" si="333"/>
        <v>4.7569112942824816</v>
      </c>
      <c r="D139" s="136">
        <f t="shared" si="333"/>
        <v>5.1415914345030833</v>
      </c>
      <c r="E139" s="136">
        <f t="shared" ref="E139:G139" si="339">E92/E45</f>
        <v>5.4155944930994329</v>
      </c>
      <c r="F139" s="136">
        <f t="shared" si="339"/>
        <v>5.4857885207456398</v>
      </c>
      <c r="G139" s="136">
        <f t="shared" si="339"/>
        <v>4.8047459961276431</v>
      </c>
      <c r="H139" s="211">
        <f t="shared" si="333"/>
        <v>4.8461900688295279</v>
      </c>
      <c r="I139" s="244">
        <f t="shared" si="333"/>
        <v>4.0694046560774106</v>
      </c>
      <c r="J139" s="245">
        <f t="shared" si="333"/>
        <v>5.385948003455999</v>
      </c>
      <c r="L139" s="150">
        <f t="shared" si="300"/>
        <v>0.32352234752874975</v>
      </c>
    </row>
    <row r="140" spans="1:12" ht="20.100000000000001" customHeight="1" x14ac:dyDescent="0.25">
      <c r="A140" s="57"/>
      <c r="B140" t="s">
        <v>19</v>
      </c>
      <c r="C140" s="426">
        <f t="shared" si="333"/>
        <v>4.1281331506122632</v>
      </c>
      <c r="D140" s="427">
        <f t="shared" si="333"/>
        <v>4.474090918187315</v>
      </c>
      <c r="E140" s="427">
        <f t="shared" ref="E140:G140" si="340">E93/E46</f>
        <v>4.7237006255893252</v>
      </c>
      <c r="F140" s="427">
        <f t="shared" si="340"/>
        <v>4.6630762114640945</v>
      </c>
      <c r="G140" s="427">
        <f t="shared" si="340"/>
        <v>4.1298615137180947</v>
      </c>
      <c r="H140" s="428">
        <f t="shared" si="333"/>
        <v>4.2097301697130254</v>
      </c>
      <c r="I140" s="429">
        <f t="shared" si="333"/>
        <v>3.5845358800620666</v>
      </c>
      <c r="J140" s="430">
        <f t="shared" si="333"/>
        <v>4.6317331942231394</v>
      </c>
      <c r="L140" s="421">
        <f t="shared" si="300"/>
        <v>0.29214306934010675</v>
      </c>
    </row>
    <row r="141" spans="1:12" ht="20.100000000000001" customHeight="1" thickBot="1" x14ac:dyDescent="0.3">
      <c r="A141" s="167"/>
      <c r="B141" s="168" t="s">
        <v>20</v>
      </c>
      <c r="C141" s="299">
        <f t="shared" si="333"/>
        <v>5.5421843588111157</v>
      </c>
      <c r="D141" s="300">
        <f t="shared" si="333"/>
        <v>5.9504971717461377</v>
      </c>
      <c r="E141" s="300">
        <f t="shared" ref="E141:G141" si="341">E94/E47</f>
        <v>6.3398117121222475</v>
      </c>
      <c r="F141" s="300">
        <f t="shared" si="341"/>
        <v>6.630176193164627</v>
      </c>
      <c r="G141" s="300">
        <f t="shared" si="341"/>
        <v>5.7115860975818604</v>
      </c>
      <c r="H141" s="144">
        <f t="shared" si="333"/>
        <v>5.7009496955252592</v>
      </c>
      <c r="I141" s="431">
        <f t="shared" si="333"/>
        <v>4.8140243926308512</v>
      </c>
      <c r="J141" s="432">
        <f t="shared" si="333"/>
        <v>6.4816389433390906</v>
      </c>
      <c r="L141" s="422">
        <f t="shared" si="300"/>
        <v>0.3464075822426177</v>
      </c>
    </row>
    <row r="142" spans="1:12" ht="20.100000000000001" customHeight="1" x14ac:dyDescent="0.25"/>
    <row r="143" spans="1:12" ht="15.75" x14ac:dyDescent="0.25">
      <c r="A143" s="433" t="s">
        <v>41</v>
      </c>
    </row>
  </sheetData>
  <mergeCells count="39">
    <mergeCell ref="U5:V5"/>
    <mergeCell ref="A5:B6"/>
    <mergeCell ref="C5:C6"/>
    <mergeCell ref="D5:D6"/>
    <mergeCell ref="G5:G6"/>
    <mergeCell ref="H5:H6"/>
    <mergeCell ref="I5:J5"/>
    <mergeCell ref="R5:S5"/>
    <mergeCell ref="P5:P6"/>
    <mergeCell ref="Q5:Q6"/>
    <mergeCell ref="E5:E6"/>
    <mergeCell ref="F5:F6"/>
    <mergeCell ref="L5:L6"/>
    <mergeCell ref="M5:M6"/>
    <mergeCell ref="N5:N6"/>
    <mergeCell ref="O5:O6"/>
    <mergeCell ref="A99:B100"/>
    <mergeCell ref="C99:C100"/>
    <mergeCell ref="D99:D100"/>
    <mergeCell ref="G99:G100"/>
    <mergeCell ref="H99:H100"/>
    <mergeCell ref="I99:J99"/>
    <mergeCell ref="L52:L53"/>
    <mergeCell ref="M52:M53"/>
    <mergeCell ref="N52:N53"/>
    <mergeCell ref="O52:O53"/>
    <mergeCell ref="L99:L100"/>
    <mergeCell ref="I52:J52"/>
    <mergeCell ref="A52:B53"/>
    <mergeCell ref="C52:C53"/>
    <mergeCell ref="D52:D53"/>
    <mergeCell ref="G52:G53"/>
    <mergeCell ref="H52:H53"/>
    <mergeCell ref="P52:P53"/>
    <mergeCell ref="Q52:Q53"/>
    <mergeCell ref="R52:S52"/>
    <mergeCell ref="U52:V52"/>
    <mergeCell ref="E52:E53"/>
    <mergeCell ref="F52:F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DDA0EAF7-4A43-4D08-9CF2-49BEFEFC7AC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5" id="{DEFD26C2-146C-4A71-BB2C-94E57A8537E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CA869A3A-D17B-4824-B1F8-C7063B2890A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EAEED2F9-9109-45E4-8459-735F9A8C2FE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2C0D6-351B-47B0-9425-3B15AE90453D}">
  <sheetPr codeName="Folha18">
    <pageSetUpPr fitToPage="1"/>
  </sheetPr>
  <dimension ref="A1:XFD143"/>
  <sheetViews>
    <sheetView workbookViewId="0">
      <selection activeCell="D125" sqref="D125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74" t="s">
        <v>38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82">
        <v>2019</v>
      </c>
      <c r="P5" s="482">
        <v>2020</v>
      </c>
      <c r="Q5" s="482">
        <v>2021</v>
      </c>
      <c r="R5" s="484" t="s">
        <v>84</v>
      </c>
      <c r="S5" s="485"/>
      <c r="U5" s="503" t="s">
        <v>89</v>
      </c>
      <c r="V5" s="504"/>
    </row>
    <row r="6" spans="1:22" ht="21.75" customHeight="1" thickBot="1" x14ac:dyDescent="0.3">
      <c r="A6" s="498"/>
      <c r="B6" s="499"/>
      <c r="C6" s="493"/>
      <c r="D6" s="492"/>
      <c r="E6" s="492"/>
      <c r="F6" s="492"/>
      <c r="G6" s="492"/>
      <c r="H6" s="502"/>
      <c r="I6" s="412">
        <v>2021</v>
      </c>
      <c r="J6" s="203">
        <v>2022</v>
      </c>
      <c r="L6" s="506"/>
      <c r="M6" s="492"/>
      <c r="N6" s="492"/>
      <c r="O6" s="502"/>
      <c r="P6" s="502"/>
      <c r="Q6" s="502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13923523</v>
      </c>
      <c r="D7" s="19">
        <v>14250667</v>
      </c>
      <c r="E7" s="19">
        <v>14740881</v>
      </c>
      <c r="F7" s="19">
        <v>15427097</v>
      </c>
      <c r="G7" s="19">
        <v>16327881</v>
      </c>
      <c r="H7" s="20">
        <v>16678083</v>
      </c>
      <c r="I7" s="19">
        <v>3316199</v>
      </c>
      <c r="J7" s="188">
        <v>2888042</v>
      </c>
      <c r="L7" s="156">
        <f>C7/C45</f>
        <v>0.16536349576249246</v>
      </c>
      <c r="M7" s="156">
        <f t="shared" ref="M7:R7" si="0">D7/D45</f>
        <v>0.16833139212026724</v>
      </c>
      <c r="N7" s="156">
        <f t="shared" si="0"/>
        <v>0.17126180081872189</v>
      </c>
      <c r="O7" s="156">
        <f t="shared" si="0"/>
        <v>0.16983304724895862</v>
      </c>
      <c r="P7" s="156">
        <f t="shared" si="0"/>
        <v>0.17344806115299716</v>
      </c>
      <c r="Q7" s="156">
        <f t="shared" si="0"/>
        <v>0.16768990717095705</v>
      </c>
      <c r="R7" s="156">
        <f t="shared" si="0"/>
        <v>0.13358745922674825</v>
      </c>
      <c r="S7" s="434">
        <f>J7/J45</f>
        <v>0.13185597738100216</v>
      </c>
      <c r="U7" s="122">
        <f>(J7-I7)/I7</f>
        <v>-0.12911076808116762</v>
      </c>
      <c r="V7" s="121">
        <f>(S7-R7)*100</f>
        <v>-0.17314818457460912</v>
      </c>
    </row>
    <row r="8" spans="1:22" ht="20.100000000000001" customHeight="1" x14ac:dyDescent="0.25">
      <c r="A8" s="57"/>
      <c r="B8" t="s">
        <v>19</v>
      </c>
      <c r="C8" s="37">
        <v>381068</v>
      </c>
      <c r="D8" s="38">
        <v>358757</v>
      </c>
      <c r="E8" s="38">
        <v>453395</v>
      </c>
      <c r="F8" s="16">
        <v>486953</v>
      </c>
      <c r="G8" s="16">
        <v>447718</v>
      </c>
      <c r="H8" s="17">
        <v>587255</v>
      </c>
      <c r="I8" s="16">
        <v>103578</v>
      </c>
      <c r="J8" s="204">
        <v>120268</v>
      </c>
      <c r="L8" s="96">
        <f>C8/C7</f>
        <v>2.7368648006686237E-2</v>
      </c>
      <c r="M8" s="96">
        <f t="shared" ref="M8:R8" si="1">D8/D7</f>
        <v>2.5174751469527707E-2</v>
      </c>
      <c r="N8" s="96">
        <f t="shared" si="1"/>
        <v>3.0757659599857025E-2</v>
      </c>
      <c r="O8" s="96">
        <f t="shared" si="1"/>
        <v>3.156478500135184E-2</v>
      </c>
      <c r="P8" s="96">
        <f t="shared" si="1"/>
        <v>2.7420459519517566E-2</v>
      </c>
      <c r="Q8" s="96">
        <f t="shared" si="1"/>
        <v>3.5211181045207651E-2</v>
      </c>
      <c r="R8" s="96">
        <f t="shared" si="1"/>
        <v>3.1233951882863483E-2</v>
      </c>
      <c r="S8" s="435">
        <f>J8/J7</f>
        <v>4.1643438703453758E-2</v>
      </c>
      <c r="U8" s="127">
        <f t="shared" ref="U8:U47" si="2">(J8-I8)/I8</f>
        <v>0.16113460387340942</v>
      </c>
      <c r="V8" s="124">
        <f t="shared" ref="V8:V47" si="3">(S8-R8)*100</f>
        <v>1.0409486820590275</v>
      </c>
    </row>
    <row r="9" spans="1:22" ht="20.100000000000001" customHeight="1" thickBot="1" x14ac:dyDescent="0.3">
      <c r="A9" s="57"/>
      <c r="B9" t="s">
        <v>20</v>
      </c>
      <c r="C9" s="37">
        <v>13542455</v>
      </c>
      <c r="D9" s="38">
        <v>13891910</v>
      </c>
      <c r="E9" s="38">
        <v>14287486</v>
      </c>
      <c r="F9" s="16">
        <v>14940144</v>
      </c>
      <c r="G9" s="16">
        <v>15880163</v>
      </c>
      <c r="H9" s="17">
        <v>16090828</v>
      </c>
      <c r="I9" s="16">
        <v>3212621</v>
      </c>
      <c r="J9" s="204">
        <v>2767774</v>
      </c>
      <c r="L9" s="96">
        <f>C9/C7</f>
        <v>0.97263135199331374</v>
      </c>
      <c r="M9" s="96">
        <f t="shared" ref="M9:R9" si="4">D9/D7</f>
        <v>0.97482524853047225</v>
      </c>
      <c r="N9" s="96">
        <f t="shared" si="4"/>
        <v>0.96924234040014301</v>
      </c>
      <c r="O9" s="96">
        <f t="shared" si="4"/>
        <v>0.96843521499864815</v>
      </c>
      <c r="P9" s="96">
        <f t="shared" si="4"/>
        <v>0.97257954048048245</v>
      </c>
      <c r="Q9" s="96">
        <f t="shared" si="4"/>
        <v>0.96478881895479229</v>
      </c>
      <c r="R9" s="96">
        <f t="shared" si="4"/>
        <v>0.96876604811713651</v>
      </c>
      <c r="S9" s="435">
        <f>J9/J7</f>
        <v>0.95835656129654623</v>
      </c>
      <c r="U9" s="125">
        <f t="shared" si="2"/>
        <v>-0.13846855884961221</v>
      </c>
      <c r="V9" s="124">
        <f t="shared" si="3"/>
        <v>-1.0409486820590286</v>
      </c>
    </row>
    <row r="10" spans="1:22" ht="20.100000000000001" customHeight="1" thickBot="1" x14ac:dyDescent="0.3">
      <c r="A10" s="10" t="s">
        <v>18</v>
      </c>
      <c r="B10" s="11"/>
      <c r="C10" s="18">
        <v>174272</v>
      </c>
      <c r="D10" s="19">
        <v>210679</v>
      </c>
      <c r="E10" s="19">
        <v>127287</v>
      </c>
      <c r="F10" s="19">
        <v>120389</v>
      </c>
      <c r="G10" s="19">
        <v>119855</v>
      </c>
      <c r="H10" s="20">
        <v>137640</v>
      </c>
      <c r="I10" s="19">
        <v>32800</v>
      </c>
      <c r="J10" s="188">
        <v>28180</v>
      </c>
      <c r="L10" s="156">
        <f>C10/C45</f>
        <v>2.069751106348665E-3</v>
      </c>
      <c r="M10" s="156">
        <f t="shared" ref="M10:R10" si="5">D10/D45</f>
        <v>2.4885775073198876E-3</v>
      </c>
      <c r="N10" s="156">
        <f t="shared" si="5"/>
        <v>1.47883975461254E-3</v>
      </c>
      <c r="O10" s="156">
        <f t="shared" si="5"/>
        <v>1.3253323502960329E-3</v>
      </c>
      <c r="P10" s="156">
        <f t="shared" si="5"/>
        <v>1.2731975061241857E-3</v>
      </c>
      <c r="Q10" s="156">
        <f t="shared" si="5"/>
        <v>1.3839023839256903E-3</v>
      </c>
      <c r="R10" s="156">
        <f t="shared" si="5"/>
        <v>1.3212924383118572E-3</v>
      </c>
      <c r="S10" s="434">
        <f>J10/J45</f>
        <v>1.2865815118328061E-3</v>
      </c>
      <c r="U10" s="122">
        <f t="shared" si="2"/>
        <v>-0.14085365853658535</v>
      </c>
      <c r="V10" s="121">
        <f t="shared" si="3"/>
        <v>-3.4710926479051109E-3</v>
      </c>
    </row>
    <row r="11" spans="1:22" ht="20.100000000000001" customHeight="1" x14ac:dyDescent="0.25">
      <c r="A11" s="57"/>
      <c r="B11" t="s">
        <v>19</v>
      </c>
      <c r="C11" s="37">
        <v>157229</v>
      </c>
      <c r="D11" s="38">
        <v>187425</v>
      </c>
      <c r="E11" s="38">
        <v>93946</v>
      </c>
      <c r="F11" s="16">
        <v>78996</v>
      </c>
      <c r="G11" s="16">
        <v>79818</v>
      </c>
      <c r="H11" s="17">
        <v>82963</v>
      </c>
      <c r="I11" s="16">
        <v>20057</v>
      </c>
      <c r="J11" s="204">
        <v>17145</v>
      </c>
      <c r="L11" s="96">
        <f>C11/C10</f>
        <v>0.90220459970620637</v>
      </c>
      <c r="M11" s="96">
        <f t="shared" ref="M11:R11" si="6">D11/D10</f>
        <v>0.88962355051998543</v>
      </c>
      <c r="N11" s="96">
        <f t="shared" si="6"/>
        <v>0.73806437420946369</v>
      </c>
      <c r="O11" s="96">
        <f t="shared" si="6"/>
        <v>0.65617290616252311</v>
      </c>
      <c r="P11" s="96">
        <f t="shared" si="6"/>
        <v>0.66595469525676865</v>
      </c>
      <c r="Q11" s="96">
        <f t="shared" si="6"/>
        <v>0.6027535600116245</v>
      </c>
      <c r="R11" s="96">
        <f t="shared" si="6"/>
        <v>0.61149390243902435</v>
      </c>
      <c r="S11" s="435">
        <f>J11/J10</f>
        <v>0.60841022001419442</v>
      </c>
      <c r="U11" s="127">
        <f t="shared" si="2"/>
        <v>-0.14518621927506606</v>
      </c>
      <c r="V11" s="124">
        <f t="shared" si="3"/>
        <v>-0.30836824248299255</v>
      </c>
    </row>
    <row r="12" spans="1:22" ht="20.100000000000001" customHeight="1" thickBot="1" x14ac:dyDescent="0.3">
      <c r="A12" s="57"/>
      <c r="B12" t="s">
        <v>20</v>
      </c>
      <c r="C12" s="37">
        <v>17043</v>
      </c>
      <c r="D12" s="38">
        <v>23254</v>
      </c>
      <c r="E12" s="38">
        <v>33341</v>
      </c>
      <c r="F12" s="16">
        <v>41393</v>
      </c>
      <c r="G12" s="16">
        <v>40037</v>
      </c>
      <c r="H12" s="17">
        <v>54677</v>
      </c>
      <c r="I12" s="16">
        <v>12743</v>
      </c>
      <c r="J12" s="204">
        <v>11035</v>
      </c>
      <c r="L12" s="96">
        <f>C12/C10</f>
        <v>9.7795400293793605E-2</v>
      </c>
      <c r="M12" s="96">
        <f t="shared" ref="M12:R12" si="7">D12/D10</f>
        <v>0.11037644948001461</v>
      </c>
      <c r="N12" s="96">
        <f t="shared" si="7"/>
        <v>0.26193562579053636</v>
      </c>
      <c r="O12" s="96">
        <f t="shared" si="7"/>
        <v>0.34382709383747684</v>
      </c>
      <c r="P12" s="96">
        <f t="shared" si="7"/>
        <v>0.33404530474323141</v>
      </c>
      <c r="Q12" s="96">
        <f t="shared" si="7"/>
        <v>0.3972464399883755</v>
      </c>
      <c r="R12" s="96">
        <f t="shared" si="7"/>
        <v>0.38850609756097559</v>
      </c>
      <c r="S12" s="435">
        <f>J12/J10</f>
        <v>0.39158977998580552</v>
      </c>
      <c r="U12" s="125">
        <f t="shared" si="2"/>
        <v>-0.13403437181197519</v>
      </c>
      <c r="V12" s="124">
        <f t="shared" si="3"/>
        <v>0.30836824248299255</v>
      </c>
    </row>
    <row r="13" spans="1:22" ht="20.100000000000001" customHeight="1" thickBot="1" x14ac:dyDescent="0.3">
      <c r="A13" s="10" t="s">
        <v>15</v>
      </c>
      <c r="B13" s="11"/>
      <c r="C13" s="18">
        <v>8286318</v>
      </c>
      <c r="D13" s="19">
        <v>9244831</v>
      </c>
      <c r="E13" s="19">
        <v>9042959</v>
      </c>
      <c r="F13" s="19">
        <v>8373888</v>
      </c>
      <c r="G13" s="19">
        <v>9674467</v>
      </c>
      <c r="H13" s="20">
        <v>11026999</v>
      </c>
      <c r="I13" s="19">
        <v>2858668</v>
      </c>
      <c r="J13" s="188">
        <v>2560966</v>
      </c>
      <c r="L13" s="156">
        <f>C13/C45</f>
        <v>9.8412916865915676E-2</v>
      </c>
      <c r="M13" s="156">
        <f t="shared" ref="M13:R13" si="8">D13/D45</f>
        <v>0.10920157436466674</v>
      </c>
      <c r="N13" s="156">
        <f t="shared" si="8"/>
        <v>0.10506247510375184</v>
      </c>
      <c r="O13" s="156">
        <f t="shared" si="8"/>
        <v>9.2186035801906707E-2</v>
      </c>
      <c r="P13" s="156">
        <f t="shared" si="8"/>
        <v>0.102770074318808</v>
      </c>
      <c r="Q13" s="156">
        <f t="shared" si="8"/>
        <v>0.11087104187479078</v>
      </c>
      <c r="R13" s="156">
        <f t="shared" si="8"/>
        <v>0.11515659792817318</v>
      </c>
      <c r="S13" s="434">
        <f>J13/J45</f>
        <v>0.11692304854621768</v>
      </c>
      <c r="U13" s="122">
        <f t="shared" si="2"/>
        <v>-0.10414011000927705</v>
      </c>
      <c r="V13" s="121">
        <f t="shared" si="3"/>
        <v>0.17664506180445072</v>
      </c>
    </row>
    <row r="14" spans="1:22" ht="20.100000000000001" customHeight="1" x14ac:dyDescent="0.25">
      <c r="A14" s="57"/>
      <c r="B14" t="s">
        <v>19</v>
      </c>
      <c r="C14" s="195">
        <v>1161317</v>
      </c>
      <c r="D14" s="196">
        <v>954592</v>
      </c>
      <c r="E14" s="196">
        <v>809004</v>
      </c>
      <c r="F14" s="16">
        <v>447947</v>
      </c>
      <c r="G14" s="16">
        <v>350733</v>
      </c>
      <c r="H14" s="17">
        <v>407433</v>
      </c>
      <c r="I14" s="16">
        <v>112687</v>
      </c>
      <c r="J14" s="204">
        <v>92080</v>
      </c>
      <c r="L14" s="96">
        <f>C14/C13</f>
        <v>0.14014873674893963</v>
      </c>
      <c r="M14" s="96">
        <f t="shared" ref="M14:R14" si="9">D14/D13</f>
        <v>0.10325683617147788</v>
      </c>
      <c r="N14" s="96">
        <f t="shared" si="9"/>
        <v>8.9462309847915936E-2</v>
      </c>
      <c r="O14" s="96">
        <f t="shared" si="9"/>
        <v>5.3493311589550757E-2</v>
      </c>
      <c r="P14" s="96">
        <f t="shared" si="9"/>
        <v>3.6253470087809492E-2</v>
      </c>
      <c r="Q14" s="96">
        <f t="shared" si="9"/>
        <v>3.6948674793568038E-2</v>
      </c>
      <c r="R14" s="96">
        <f t="shared" si="9"/>
        <v>3.9419407920052274E-2</v>
      </c>
      <c r="S14" s="435">
        <f>J14/J13</f>
        <v>3.5955182536589705E-2</v>
      </c>
      <c r="U14" s="127">
        <f t="shared" si="2"/>
        <v>-0.18286936381303967</v>
      </c>
      <c r="V14" s="124">
        <f t="shared" si="3"/>
        <v>-0.34642253834625686</v>
      </c>
    </row>
    <row r="15" spans="1:22" ht="20.100000000000001" customHeight="1" thickBot="1" x14ac:dyDescent="0.3">
      <c r="A15" s="57"/>
      <c r="B15" t="s">
        <v>20</v>
      </c>
      <c r="C15" s="195">
        <v>7125001</v>
      </c>
      <c r="D15" s="196">
        <v>8290239</v>
      </c>
      <c r="E15" s="196">
        <v>8233955</v>
      </c>
      <c r="F15" s="16">
        <v>7925941</v>
      </c>
      <c r="G15" s="16">
        <v>9323734</v>
      </c>
      <c r="H15" s="17">
        <v>10619566</v>
      </c>
      <c r="I15" s="16">
        <v>2745981</v>
      </c>
      <c r="J15" s="204">
        <v>2468886</v>
      </c>
      <c r="L15" s="96">
        <f>C15/C13</f>
        <v>0.85985126325106032</v>
      </c>
      <c r="M15" s="96">
        <f t="shared" ref="M15:R15" si="10">D15/D13</f>
        <v>0.89674316382852215</v>
      </c>
      <c r="N15" s="96">
        <f t="shared" si="10"/>
        <v>0.91053769015208408</v>
      </c>
      <c r="O15" s="96">
        <f t="shared" si="10"/>
        <v>0.94650668841044927</v>
      </c>
      <c r="P15" s="96">
        <f t="shared" si="10"/>
        <v>0.96374652991219056</v>
      </c>
      <c r="Q15" s="96">
        <f t="shared" si="10"/>
        <v>0.963051325206432</v>
      </c>
      <c r="R15" s="96">
        <f t="shared" si="10"/>
        <v>0.96058059207994773</v>
      </c>
      <c r="S15" s="435">
        <f>J15/J13</f>
        <v>0.96404481746341031</v>
      </c>
      <c r="U15" s="125">
        <f t="shared" si="2"/>
        <v>-0.100909292526059</v>
      </c>
      <c r="V15" s="124">
        <f t="shared" si="3"/>
        <v>0.34642253834625825</v>
      </c>
    </row>
    <row r="16" spans="1:22" ht="20.100000000000001" customHeight="1" thickBot="1" x14ac:dyDescent="0.3">
      <c r="A16" s="10" t="s">
        <v>8</v>
      </c>
      <c r="B16" s="11"/>
      <c r="C16" s="18">
        <v>68843</v>
      </c>
      <c r="D16" s="19">
        <v>42685</v>
      </c>
      <c r="E16" s="19">
        <v>135956</v>
      </c>
      <c r="F16" s="19">
        <v>183998</v>
      </c>
      <c r="G16" s="19">
        <v>70225</v>
      </c>
      <c r="H16" s="20">
        <v>123246</v>
      </c>
      <c r="I16" s="19">
        <v>70646</v>
      </c>
      <c r="J16" s="188">
        <v>32543</v>
      </c>
      <c r="L16" s="156">
        <f>C16/C45</f>
        <v>8.1761772065714027E-4</v>
      </c>
      <c r="M16" s="156">
        <f t="shared" ref="M16:R16" si="11">D16/D45</f>
        <v>5.042027487312423E-4</v>
      </c>
      <c r="N16" s="156">
        <f t="shared" si="11"/>
        <v>1.579557517092103E-3</v>
      </c>
      <c r="O16" s="156">
        <f t="shared" si="11"/>
        <v>2.0255879008029762E-3</v>
      </c>
      <c r="P16" s="156">
        <f t="shared" si="11"/>
        <v>7.4598719175312622E-4</v>
      </c>
      <c r="Q16" s="156">
        <f t="shared" si="11"/>
        <v>1.2391778059379949E-3</v>
      </c>
      <c r="R16" s="156">
        <f t="shared" si="11"/>
        <v>2.8458544389323008E-3</v>
      </c>
      <c r="S16" s="434">
        <f>J16/J45</f>
        <v>1.485777932561214E-3</v>
      </c>
      <c r="U16" s="122">
        <f t="shared" si="2"/>
        <v>-0.53935113099113896</v>
      </c>
      <c r="V16" s="121">
        <f t="shared" si="3"/>
        <v>-0.13600765063710868</v>
      </c>
    </row>
    <row r="17" spans="1:22" ht="20.100000000000001" customHeight="1" thickBot="1" x14ac:dyDescent="0.3">
      <c r="A17" s="57"/>
      <c r="B17" t="s">
        <v>19</v>
      </c>
      <c r="C17" s="37">
        <v>68843</v>
      </c>
      <c r="D17" s="38">
        <v>42685</v>
      </c>
      <c r="E17" s="38">
        <v>135956</v>
      </c>
      <c r="F17" s="16">
        <v>183998</v>
      </c>
      <c r="G17" s="16">
        <v>70225</v>
      </c>
      <c r="H17" s="17">
        <v>123246</v>
      </c>
      <c r="I17" s="16">
        <v>70646</v>
      </c>
      <c r="J17" s="204">
        <v>32543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5">
        <f>J17/J16</f>
        <v>1</v>
      </c>
      <c r="U17" s="182">
        <f t="shared" si="2"/>
        <v>-0.53935113099113896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12210</v>
      </c>
      <c r="D18" s="19">
        <v>14609</v>
      </c>
      <c r="E18" s="19">
        <v>13775</v>
      </c>
      <c r="F18" s="19">
        <v>9955</v>
      </c>
      <c r="G18" s="19">
        <v>9427</v>
      </c>
      <c r="H18" s="20">
        <v>11325</v>
      </c>
      <c r="I18" s="19">
        <v>2207</v>
      </c>
      <c r="J18" s="188">
        <v>2031</v>
      </c>
      <c r="L18" s="156">
        <f>C18/C45</f>
        <v>1.450127444943376E-4</v>
      </c>
      <c r="M18" s="156">
        <f t="shared" ref="M18:R18" si="13">D18/D45</f>
        <v>1.7256408471862995E-4</v>
      </c>
      <c r="N18" s="156">
        <f t="shared" si="13"/>
        <v>1.6004004823578008E-4</v>
      </c>
      <c r="O18" s="156">
        <f t="shared" si="13"/>
        <v>1.0959210182987655E-4</v>
      </c>
      <c r="P18" s="156">
        <f t="shared" si="13"/>
        <v>1.0014127812967919E-4</v>
      </c>
      <c r="Q18" s="156">
        <f t="shared" si="13"/>
        <v>1.1386729510286575E-4</v>
      </c>
      <c r="R18" s="156">
        <f t="shared" si="13"/>
        <v>8.8905256443727707E-5</v>
      </c>
      <c r="S18" s="434">
        <f>J18/J45</f>
        <v>9.2727006761264341E-5</v>
      </c>
      <c r="U18" s="122">
        <f t="shared" si="2"/>
        <v>-7.9746261893973713E-2</v>
      </c>
      <c r="V18" s="121">
        <f t="shared" si="3"/>
        <v>3.821750317536634E-4</v>
      </c>
    </row>
    <row r="19" spans="1:22" ht="20.100000000000001" customHeight="1" x14ac:dyDescent="0.25">
      <c r="A19" s="57"/>
      <c r="B19" t="s">
        <v>19</v>
      </c>
      <c r="C19" s="37">
        <v>8251</v>
      </c>
      <c r="D19" s="38">
        <v>10349</v>
      </c>
      <c r="E19" s="38">
        <v>11059</v>
      </c>
      <c r="F19" s="16">
        <v>7035</v>
      </c>
      <c r="G19" s="16">
        <v>5454</v>
      </c>
      <c r="H19" s="17">
        <v>6506</v>
      </c>
      <c r="I19" s="16">
        <v>1036</v>
      </c>
      <c r="J19" s="204">
        <v>1218</v>
      </c>
      <c r="L19" s="96">
        <f>C19/C18</f>
        <v>0.67575757575757578</v>
      </c>
      <c r="M19" s="96">
        <f t="shared" ref="M19:R19" si="14">D19/D18</f>
        <v>0.70839893216510375</v>
      </c>
      <c r="N19" s="96">
        <f t="shared" si="14"/>
        <v>0.80283121597096185</v>
      </c>
      <c r="O19" s="96">
        <f t="shared" si="14"/>
        <v>0.70668006027122054</v>
      </c>
      <c r="P19" s="96">
        <f t="shared" si="14"/>
        <v>0.57855097061631489</v>
      </c>
      <c r="Q19" s="96">
        <f t="shared" si="14"/>
        <v>0.57448123620309055</v>
      </c>
      <c r="R19" s="96">
        <f t="shared" si="14"/>
        <v>0.46941549614861805</v>
      </c>
      <c r="S19" s="435">
        <f>J19/J18</f>
        <v>0.59970457902511076</v>
      </c>
      <c r="U19" s="127">
        <f t="shared" si="2"/>
        <v>0.17567567567567569</v>
      </c>
      <c r="V19" s="124">
        <f t="shared" si="3"/>
        <v>13.028908287649271</v>
      </c>
    </row>
    <row r="20" spans="1:22" ht="20.100000000000001" customHeight="1" thickBot="1" x14ac:dyDescent="0.3">
      <c r="A20" s="57"/>
      <c r="B20" t="s">
        <v>20</v>
      </c>
      <c r="C20" s="37">
        <v>3959</v>
      </c>
      <c r="D20" s="38">
        <v>4260</v>
      </c>
      <c r="E20" s="38">
        <v>2716</v>
      </c>
      <c r="F20" s="16">
        <v>2920</v>
      </c>
      <c r="G20" s="16">
        <v>3973</v>
      </c>
      <c r="H20" s="17">
        <v>4819</v>
      </c>
      <c r="I20" s="16">
        <v>1171</v>
      </c>
      <c r="J20" s="204">
        <v>813</v>
      </c>
      <c r="L20" s="96">
        <f>C20/C18</f>
        <v>0.32424242424242422</v>
      </c>
      <c r="M20" s="96">
        <f t="shared" ref="M20:R20" si="15">D20/D18</f>
        <v>0.29160106783489631</v>
      </c>
      <c r="N20" s="96">
        <f t="shared" si="15"/>
        <v>0.19716878402903812</v>
      </c>
      <c r="O20" s="96">
        <f t="shared" si="15"/>
        <v>0.29331993972877951</v>
      </c>
      <c r="P20" s="96">
        <f t="shared" si="15"/>
        <v>0.42144902938368517</v>
      </c>
      <c r="Q20" s="96">
        <f t="shared" si="15"/>
        <v>0.4255187637969095</v>
      </c>
      <c r="R20" s="96">
        <f t="shared" si="15"/>
        <v>0.53058450385138201</v>
      </c>
      <c r="S20" s="435">
        <f>J20/J18</f>
        <v>0.40029542097488924</v>
      </c>
      <c r="U20" s="125">
        <f t="shared" si="2"/>
        <v>-0.30572160546541416</v>
      </c>
      <c r="V20" s="124">
        <f t="shared" si="3"/>
        <v>-13.028908287649276</v>
      </c>
    </row>
    <row r="21" spans="1:22" ht="20.100000000000001" customHeight="1" thickBot="1" x14ac:dyDescent="0.3">
      <c r="A21" s="10" t="s">
        <v>21</v>
      </c>
      <c r="B21" s="11"/>
      <c r="C21" s="18">
        <v>1041669</v>
      </c>
      <c r="D21" s="19">
        <v>717548</v>
      </c>
      <c r="E21" s="19">
        <v>967173</v>
      </c>
      <c r="F21" s="19">
        <v>806154</v>
      </c>
      <c r="G21" s="19">
        <v>494295</v>
      </c>
      <c r="H21" s="20">
        <v>352233</v>
      </c>
      <c r="I21" s="19">
        <v>98593</v>
      </c>
      <c r="J21" s="188">
        <v>72011</v>
      </c>
      <c r="L21" s="156">
        <f>C21/C45</f>
        <v>1.2371439848048497E-2</v>
      </c>
      <c r="M21" s="156">
        <f t="shared" ref="M21:R21" si="16">D21/D45</f>
        <v>8.4758035362915655E-3</v>
      </c>
      <c r="N21" s="156">
        <f t="shared" si="16"/>
        <v>1.123676323574186E-2</v>
      </c>
      <c r="O21" s="156">
        <f t="shared" si="16"/>
        <v>8.8747474895592461E-3</v>
      </c>
      <c r="P21" s="156">
        <f t="shared" si="16"/>
        <v>5.2508043993963905E-3</v>
      </c>
      <c r="Q21" s="156">
        <f t="shared" si="16"/>
        <v>3.5415292676351184E-3</v>
      </c>
      <c r="R21" s="156">
        <f t="shared" si="16"/>
        <v>3.9716519930024672E-3</v>
      </c>
      <c r="S21" s="434">
        <f>J21/J45</f>
        <v>3.2877225425334351E-3</v>
      </c>
      <c r="U21" s="122">
        <f t="shared" si="2"/>
        <v>-0.2696134614019251</v>
      </c>
      <c r="V21" s="121">
        <f t="shared" si="3"/>
        <v>-6.8392945046903214E-2</v>
      </c>
    </row>
    <row r="22" spans="1:22" ht="20.100000000000001" customHeight="1" x14ac:dyDescent="0.25">
      <c r="A22" s="57"/>
      <c r="B22" t="s">
        <v>19</v>
      </c>
      <c r="C22" s="37">
        <v>777575</v>
      </c>
      <c r="D22" s="38">
        <v>510815</v>
      </c>
      <c r="E22" s="38">
        <v>757052</v>
      </c>
      <c r="F22" s="16">
        <v>585717</v>
      </c>
      <c r="G22" s="16">
        <v>308611</v>
      </c>
      <c r="H22" s="17">
        <v>168437</v>
      </c>
      <c r="I22" s="16">
        <v>52710</v>
      </c>
      <c r="J22" s="204">
        <v>29320</v>
      </c>
      <c r="L22" s="96">
        <f>C22/C21</f>
        <v>0.7464703279064655</v>
      </c>
      <c r="M22" s="96">
        <f t="shared" ref="M22:R22" si="17">D22/D21</f>
        <v>0.71188965755601019</v>
      </c>
      <c r="N22" s="96">
        <f t="shared" si="17"/>
        <v>0.7827472437712798</v>
      </c>
      <c r="O22" s="96">
        <f t="shared" si="17"/>
        <v>0.72655720867228846</v>
      </c>
      <c r="P22" s="96">
        <f t="shared" si="17"/>
        <v>0.62434578541154573</v>
      </c>
      <c r="Q22" s="96">
        <f t="shared" si="17"/>
        <v>0.4781976702921078</v>
      </c>
      <c r="R22" s="96">
        <f t="shared" si="17"/>
        <v>0.53462213341717968</v>
      </c>
      <c r="S22" s="435">
        <f>J22/J21</f>
        <v>0.40716001721959144</v>
      </c>
      <c r="U22" s="127">
        <f t="shared" si="2"/>
        <v>-0.44374881426674256</v>
      </c>
      <c r="V22" s="124">
        <f t="shared" si="3"/>
        <v>-12.746211619758824</v>
      </c>
    </row>
    <row r="23" spans="1:22" ht="20.100000000000001" customHeight="1" thickBot="1" x14ac:dyDescent="0.3">
      <c r="A23" s="57"/>
      <c r="B23" t="s">
        <v>20</v>
      </c>
      <c r="C23" s="37">
        <v>264094</v>
      </c>
      <c r="D23" s="38">
        <v>206733</v>
      </c>
      <c r="E23" s="38">
        <v>210121</v>
      </c>
      <c r="F23" s="16">
        <v>220437</v>
      </c>
      <c r="G23" s="16">
        <v>185684</v>
      </c>
      <c r="H23" s="17">
        <v>183796</v>
      </c>
      <c r="I23" s="16">
        <v>45883</v>
      </c>
      <c r="J23" s="204">
        <v>42691</v>
      </c>
      <c r="L23" s="96">
        <f>C23/C21</f>
        <v>0.2535296720935345</v>
      </c>
      <c r="M23" s="96">
        <f t="shared" ref="M23:R23" si="18">D23/D21</f>
        <v>0.28811034244398981</v>
      </c>
      <c r="N23" s="96">
        <f t="shared" si="18"/>
        <v>0.2172527562287202</v>
      </c>
      <c r="O23" s="96">
        <f t="shared" si="18"/>
        <v>0.2734427913277116</v>
      </c>
      <c r="P23" s="96">
        <f t="shared" si="18"/>
        <v>0.37565421458845427</v>
      </c>
      <c r="Q23" s="96">
        <f t="shared" si="18"/>
        <v>0.5218023297078922</v>
      </c>
      <c r="R23" s="96">
        <f t="shared" si="18"/>
        <v>0.46537786658282027</v>
      </c>
      <c r="S23" s="435">
        <f>J23/J21</f>
        <v>0.5928399827804085</v>
      </c>
      <c r="U23" s="125">
        <f t="shared" si="2"/>
        <v>-6.9568249678530175E-2</v>
      </c>
      <c r="V23" s="124">
        <f t="shared" si="3"/>
        <v>12.746211619758824</v>
      </c>
    </row>
    <row r="24" spans="1:22" ht="20.100000000000001" customHeight="1" thickBot="1" x14ac:dyDescent="0.3">
      <c r="A24" s="10" t="s">
        <v>22</v>
      </c>
      <c r="B24" s="11"/>
      <c r="C24" s="18">
        <v>3608437</v>
      </c>
      <c r="D24" s="19">
        <v>4385682</v>
      </c>
      <c r="E24" s="19">
        <v>4504040</v>
      </c>
      <c r="F24" s="19">
        <v>4397791</v>
      </c>
      <c r="G24" s="19">
        <v>4300881</v>
      </c>
      <c r="H24" s="20">
        <v>4343157</v>
      </c>
      <c r="I24" s="19">
        <v>1209638</v>
      </c>
      <c r="J24" s="188">
        <v>1070630</v>
      </c>
      <c r="L24" s="156">
        <f>C24/C45</f>
        <v>4.2855802842335304E-2</v>
      </c>
      <c r="M24" s="156">
        <f t="shared" ref="M24:R24" si="19">D24/D45</f>
        <v>5.1804449325550714E-2</v>
      </c>
      <c r="N24" s="156">
        <f t="shared" si="19"/>
        <v>5.2328622784456109E-2</v>
      </c>
      <c r="O24" s="156">
        <f t="shared" si="19"/>
        <v>4.8414179718585096E-2</v>
      </c>
      <c r="P24" s="156">
        <f t="shared" si="19"/>
        <v>4.5687463713127478E-2</v>
      </c>
      <c r="Q24" s="156">
        <f t="shared" si="19"/>
        <v>4.3668303734841249E-2</v>
      </c>
      <c r="R24" s="156">
        <f t="shared" si="19"/>
        <v>4.8728217758984095E-2</v>
      </c>
      <c r="S24" s="434">
        <f>J24/J45</f>
        <v>4.8880509723689042E-2</v>
      </c>
      <c r="U24" s="122">
        <f t="shared" si="2"/>
        <v>-0.11491702476278028</v>
      </c>
      <c r="V24" s="121">
        <f t="shared" si="3"/>
        <v>1.5229196470494671E-2</v>
      </c>
    </row>
    <row r="25" spans="1:22" ht="19.5" customHeight="1" x14ac:dyDescent="0.25">
      <c r="A25" s="57"/>
      <c r="B25" t="s">
        <v>19</v>
      </c>
      <c r="C25" s="37">
        <v>914613</v>
      </c>
      <c r="D25" s="38">
        <v>1469477</v>
      </c>
      <c r="E25" s="38">
        <v>1744737</v>
      </c>
      <c r="F25" s="16">
        <v>1579137</v>
      </c>
      <c r="G25" s="16">
        <v>1235318</v>
      </c>
      <c r="H25" s="17">
        <v>1080101</v>
      </c>
      <c r="I25" s="16">
        <v>390496</v>
      </c>
      <c r="J25" s="204">
        <v>238921</v>
      </c>
      <c r="L25" s="96">
        <f>C25/C24</f>
        <v>0.25346514294138989</v>
      </c>
      <c r="M25" s="96">
        <f t="shared" ref="M25:R25" si="20">D25/D24</f>
        <v>0.33506236886304114</v>
      </c>
      <c r="N25" s="96">
        <f t="shared" si="20"/>
        <v>0.38737155975524196</v>
      </c>
      <c r="O25" s="96">
        <f t="shared" si="20"/>
        <v>0.35907504472131579</v>
      </c>
      <c r="P25" s="96">
        <f t="shared" si="20"/>
        <v>0.28722440820845774</v>
      </c>
      <c r="Q25" s="96">
        <f t="shared" si="20"/>
        <v>0.24869029602199505</v>
      </c>
      <c r="R25" s="96">
        <f t="shared" si="20"/>
        <v>0.32282054631220247</v>
      </c>
      <c r="S25" s="435">
        <f>J25/J24</f>
        <v>0.22315926136947406</v>
      </c>
      <c r="U25" s="127">
        <f t="shared" si="2"/>
        <v>-0.38816018601983121</v>
      </c>
      <c r="V25" s="124">
        <f t="shared" si="3"/>
        <v>-9.9661284942728408</v>
      </c>
    </row>
    <row r="26" spans="1:22" ht="20.100000000000001" customHeight="1" thickBot="1" x14ac:dyDescent="0.3">
      <c r="A26" s="57"/>
      <c r="B26" t="s">
        <v>20</v>
      </c>
      <c r="C26" s="37">
        <v>2693824</v>
      </c>
      <c r="D26" s="38">
        <v>2916205</v>
      </c>
      <c r="E26" s="38">
        <v>2759303</v>
      </c>
      <c r="F26" s="16">
        <v>2818654</v>
      </c>
      <c r="G26" s="16">
        <v>3065563</v>
      </c>
      <c r="H26" s="17">
        <v>3263056</v>
      </c>
      <c r="I26" s="16">
        <v>819142</v>
      </c>
      <c r="J26" s="204">
        <v>831709</v>
      </c>
      <c r="L26" s="96">
        <f>C26/C24</f>
        <v>0.74653485705861011</v>
      </c>
      <c r="M26" s="96">
        <f t="shared" ref="M26:R26" si="21">D26/D24</f>
        <v>0.66493763113695881</v>
      </c>
      <c r="N26" s="96">
        <f t="shared" si="21"/>
        <v>0.61262844024475804</v>
      </c>
      <c r="O26" s="96">
        <f t="shared" si="21"/>
        <v>0.64092495527868421</v>
      </c>
      <c r="P26" s="96">
        <f t="shared" si="21"/>
        <v>0.71277559179154226</v>
      </c>
      <c r="Q26" s="96">
        <f t="shared" si="21"/>
        <v>0.75130970397800489</v>
      </c>
      <c r="R26" s="96">
        <f t="shared" si="21"/>
        <v>0.67717945368779753</v>
      </c>
      <c r="S26" s="435">
        <f>J26/J24</f>
        <v>0.77684073863052594</v>
      </c>
      <c r="U26" s="125">
        <f t="shared" si="2"/>
        <v>1.5341662373556721E-2</v>
      </c>
      <c r="V26" s="124">
        <f t="shared" si="3"/>
        <v>9.9661284942728408</v>
      </c>
    </row>
    <row r="27" spans="1:22" ht="20.100000000000001" customHeight="1" thickBot="1" x14ac:dyDescent="0.3">
      <c r="A27" s="10" t="s">
        <v>14</v>
      </c>
      <c r="B27" s="11"/>
      <c r="C27" s="18">
        <v>255998</v>
      </c>
      <c r="D27" s="19">
        <v>249482</v>
      </c>
      <c r="E27" s="19">
        <v>246420</v>
      </c>
      <c r="F27" s="19">
        <v>310525</v>
      </c>
      <c r="G27" s="19">
        <v>397792</v>
      </c>
      <c r="H27" s="20">
        <v>608697</v>
      </c>
      <c r="I27" s="19">
        <v>118355</v>
      </c>
      <c r="J27" s="188">
        <v>168656</v>
      </c>
      <c r="L27" s="156">
        <f>C27/C45</f>
        <v>3.0403744934530247E-3</v>
      </c>
      <c r="M27" s="156">
        <f t="shared" ref="M27:R27" si="22">D27/D45</f>
        <v>2.9469253873484315E-3</v>
      </c>
      <c r="N27" s="156">
        <f t="shared" si="22"/>
        <v>2.8629450951913561E-3</v>
      </c>
      <c r="O27" s="156">
        <f t="shared" si="22"/>
        <v>3.4184919558736732E-3</v>
      </c>
      <c r="P27" s="156">
        <f t="shared" si="22"/>
        <v>4.2256708719381926E-3</v>
      </c>
      <c r="Q27" s="156">
        <f t="shared" si="22"/>
        <v>6.1201484262453929E-3</v>
      </c>
      <c r="R27" s="156">
        <f t="shared" si="22"/>
        <v>4.7677306870853612E-3</v>
      </c>
      <c r="S27" s="434">
        <f>J27/J45</f>
        <v>7.7001309957300838E-3</v>
      </c>
      <c r="U27" s="122">
        <f t="shared" si="2"/>
        <v>0.42500105614464956</v>
      </c>
      <c r="V27" s="121">
        <f t="shared" si="3"/>
        <v>0.29324003086447226</v>
      </c>
    </row>
    <row r="28" spans="1:22" ht="20.100000000000001" customHeight="1" x14ac:dyDescent="0.25">
      <c r="A28" s="57"/>
      <c r="B28" t="s">
        <v>19</v>
      </c>
      <c r="C28" s="37">
        <v>99989</v>
      </c>
      <c r="D28" s="38">
        <v>79959</v>
      </c>
      <c r="E28" s="38">
        <v>111398</v>
      </c>
      <c r="F28" s="16">
        <v>185265</v>
      </c>
      <c r="G28" s="16">
        <v>226442</v>
      </c>
      <c r="H28" s="17">
        <v>320060</v>
      </c>
      <c r="I28" s="16">
        <v>67015</v>
      </c>
      <c r="J28" s="204">
        <v>77400</v>
      </c>
      <c r="L28" s="96">
        <f>C28/C27</f>
        <v>0.39058508269595854</v>
      </c>
      <c r="M28" s="96">
        <f t="shared" ref="M28:R28" si="23">D28/D27</f>
        <v>0.32050007615779896</v>
      </c>
      <c r="N28" s="96">
        <f t="shared" si="23"/>
        <v>0.45206557909260614</v>
      </c>
      <c r="O28" s="96">
        <f t="shared" si="23"/>
        <v>0.5966186297399565</v>
      </c>
      <c r="P28" s="96">
        <f t="shared" si="23"/>
        <v>0.56924724479124766</v>
      </c>
      <c r="Q28" s="96">
        <f t="shared" si="23"/>
        <v>0.5258116928455373</v>
      </c>
      <c r="R28" s="96">
        <f t="shared" si="23"/>
        <v>0.56622026952811455</v>
      </c>
      <c r="S28" s="435">
        <f>J28/J27</f>
        <v>0.45892230338677542</v>
      </c>
      <c r="U28" s="127">
        <f t="shared" si="2"/>
        <v>0.15496530627471461</v>
      </c>
      <c r="V28" s="124">
        <f t="shared" si="3"/>
        <v>-10.729796614133914</v>
      </c>
    </row>
    <row r="29" spans="1:22" ht="20.100000000000001" customHeight="1" thickBot="1" x14ac:dyDescent="0.3">
      <c r="A29" s="57"/>
      <c r="B29" t="s">
        <v>20</v>
      </c>
      <c r="C29" s="37">
        <v>156009</v>
      </c>
      <c r="D29" s="38">
        <v>169523</v>
      </c>
      <c r="E29" s="38">
        <v>135022</v>
      </c>
      <c r="F29" s="16">
        <v>125260</v>
      </c>
      <c r="G29" s="16">
        <v>171350</v>
      </c>
      <c r="H29" s="17">
        <v>288637</v>
      </c>
      <c r="I29" s="16">
        <v>51340</v>
      </c>
      <c r="J29" s="204">
        <v>91256</v>
      </c>
      <c r="L29" s="96">
        <f>C29/C27</f>
        <v>0.6094149173040414</v>
      </c>
      <c r="M29" s="96">
        <f t="shared" ref="M29:R29" si="24">D29/D27</f>
        <v>0.67949992384220104</v>
      </c>
      <c r="N29" s="96">
        <f t="shared" si="24"/>
        <v>0.54793442090739386</v>
      </c>
      <c r="O29" s="96">
        <f t="shared" si="24"/>
        <v>0.40338137026004345</v>
      </c>
      <c r="P29" s="96">
        <f t="shared" si="24"/>
        <v>0.43075275520875234</v>
      </c>
      <c r="Q29" s="96">
        <f t="shared" si="24"/>
        <v>0.47418830715446275</v>
      </c>
      <c r="R29" s="96">
        <f t="shared" si="24"/>
        <v>0.43377973047188545</v>
      </c>
      <c r="S29" s="435">
        <f>J29/J27</f>
        <v>0.54107769661322458</v>
      </c>
      <c r="U29" s="125">
        <f t="shared" si="2"/>
        <v>0.77748344370860922</v>
      </c>
      <c r="V29" s="124">
        <f t="shared" si="3"/>
        <v>10.729796614133914</v>
      </c>
    </row>
    <row r="30" spans="1:22" ht="20.100000000000001" customHeight="1" thickBot="1" x14ac:dyDescent="0.3">
      <c r="A30" s="10" t="s">
        <v>9</v>
      </c>
      <c r="B30" s="11"/>
      <c r="C30" s="18">
        <v>2984288</v>
      </c>
      <c r="D30" s="19">
        <v>3836769</v>
      </c>
      <c r="E30" s="19">
        <v>4461888</v>
      </c>
      <c r="F30" s="19">
        <v>4418467</v>
      </c>
      <c r="G30" s="19">
        <v>4304568</v>
      </c>
      <c r="H30" s="20">
        <v>4452163</v>
      </c>
      <c r="I30" s="19">
        <v>1094645</v>
      </c>
      <c r="J30" s="188">
        <v>935377</v>
      </c>
      <c r="L30" s="156">
        <f>C30/C45</f>
        <v>3.5443062509542815E-2</v>
      </c>
      <c r="M30" s="156">
        <f t="shared" ref="M30:R30" si="25">D30/D45</f>
        <v>4.5320592152906639E-2</v>
      </c>
      <c r="N30" s="156">
        <f t="shared" si="25"/>
        <v>5.1838894427778462E-2</v>
      </c>
      <c r="O30" s="156">
        <f t="shared" si="25"/>
        <v>4.8641796624404737E-2</v>
      </c>
      <c r="P30" s="156">
        <f t="shared" si="25"/>
        <v>4.5726630032472355E-2</v>
      </c>
      <c r="Q30" s="156">
        <f t="shared" si="25"/>
        <v>4.4764305356914801E-2</v>
      </c>
      <c r="R30" s="156">
        <f t="shared" si="25"/>
        <v>4.40959195468257E-2</v>
      </c>
      <c r="S30" s="434">
        <f>J30/J45</f>
        <v>4.27054206811084E-2</v>
      </c>
      <c r="U30" s="122">
        <f t="shared" si="2"/>
        <v>-0.14549739870003517</v>
      </c>
      <c r="V30" s="121">
        <f t="shared" si="3"/>
        <v>-0.13904988657173004</v>
      </c>
    </row>
    <row r="31" spans="1:22" ht="20.100000000000001" customHeight="1" x14ac:dyDescent="0.25">
      <c r="A31" s="57"/>
      <c r="B31" t="s">
        <v>19</v>
      </c>
      <c r="C31" s="37">
        <v>2925358</v>
      </c>
      <c r="D31" s="38">
        <v>3769635</v>
      </c>
      <c r="E31" s="38">
        <v>4394172</v>
      </c>
      <c r="F31" s="16">
        <v>4311827</v>
      </c>
      <c r="G31" s="16">
        <v>4191654</v>
      </c>
      <c r="H31" s="17">
        <v>4345336</v>
      </c>
      <c r="I31" s="16">
        <v>1071320</v>
      </c>
      <c r="J31" s="204">
        <v>914903</v>
      </c>
      <c r="L31" s="96">
        <f>C31/C30</f>
        <v>0.98025324633547428</v>
      </c>
      <c r="M31" s="96">
        <f t="shared" ref="M31:R31" si="26">D31/D30</f>
        <v>0.98250246496466165</v>
      </c>
      <c r="N31" s="96">
        <f t="shared" si="26"/>
        <v>0.98482346486509742</v>
      </c>
      <c r="O31" s="96">
        <f t="shared" si="26"/>
        <v>0.97586493233965532</v>
      </c>
      <c r="P31" s="96">
        <f t="shared" si="26"/>
        <v>0.97376879631126745</v>
      </c>
      <c r="Q31" s="96">
        <f t="shared" si="26"/>
        <v>0.97600559548246546</v>
      </c>
      <c r="R31" s="96">
        <f t="shared" si="26"/>
        <v>0.97869172197379062</v>
      </c>
      <c r="S31" s="435">
        <f>J31/J30</f>
        <v>0.97811149942750353</v>
      </c>
      <c r="U31" s="127">
        <f t="shared" si="2"/>
        <v>-0.14600399507150058</v>
      </c>
      <c r="V31" s="124">
        <f t="shared" si="3"/>
        <v>-5.8022254628709025E-2</v>
      </c>
    </row>
    <row r="32" spans="1:22" ht="20.100000000000001" customHeight="1" thickBot="1" x14ac:dyDescent="0.3">
      <c r="A32" s="57"/>
      <c r="B32" t="s">
        <v>20</v>
      </c>
      <c r="C32" s="37">
        <v>58930</v>
      </c>
      <c r="D32" s="38">
        <v>67134</v>
      </c>
      <c r="E32" s="38">
        <v>67716</v>
      </c>
      <c r="F32" s="16">
        <v>106640</v>
      </c>
      <c r="G32" s="16">
        <v>112914</v>
      </c>
      <c r="H32" s="17">
        <v>106827</v>
      </c>
      <c r="I32" s="16">
        <v>23325</v>
      </c>
      <c r="J32" s="204">
        <v>20474</v>
      </c>
      <c r="L32" s="96">
        <f>C32/C30</f>
        <v>1.9746753664525676E-2</v>
      </c>
      <c r="M32" s="96">
        <f t="shared" ref="M32:R32" si="27">D32/D30</f>
        <v>1.7497535035338328E-2</v>
      </c>
      <c r="N32" s="96">
        <f t="shared" si="27"/>
        <v>1.5176535134902535E-2</v>
      </c>
      <c r="O32" s="96">
        <f t="shared" si="27"/>
        <v>2.413506766034464E-2</v>
      </c>
      <c r="P32" s="96">
        <f t="shared" si="27"/>
        <v>2.6231203688732527E-2</v>
      </c>
      <c r="Q32" s="96">
        <f t="shared" si="27"/>
        <v>2.3994404517534512E-2</v>
      </c>
      <c r="R32" s="96">
        <f t="shared" si="27"/>
        <v>2.130827802620941E-2</v>
      </c>
      <c r="S32" s="435">
        <f>J32/J30</f>
        <v>2.1888500572496437E-2</v>
      </c>
      <c r="U32" s="125">
        <f t="shared" si="2"/>
        <v>-0.1222293676312969</v>
      </c>
      <c r="V32" s="124">
        <f t="shared" si="3"/>
        <v>5.802225462870278E-2</v>
      </c>
    </row>
    <row r="33" spans="1:16384" ht="20.100000000000001" customHeight="1" thickBot="1" x14ac:dyDescent="0.3">
      <c r="A33" s="10" t="s">
        <v>12</v>
      </c>
      <c r="B33" s="11"/>
      <c r="C33" s="18">
        <v>3400350</v>
      </c>
      <c r="D33" s="19">
        <v>3567078</v>
      </c>
      <c r="E33" s="19">
        <v>3607751</v>
      </c>
      <c r="F33" s="19">
        <v>6477360</v>
      </c>
      <c r="G33" s="19">
        <v>6810759</v>
      </c>
      <c r="H33" s="20">
        <v>6811034</v>
      </c>
      <c r="I33" s="19">
        <v>1799697</v>
      </c>
      <c r="J33" s="188">
        <v>1608326</v>
      </c>
      <c r="L33" s="156">
        <f>C33/C45</f>
        <v>4.0384446006660184E-2</v>
      </c>
      <c r="M33" s="156">
        <f t="shared" ref="M33:R33" si="28">D33/D45</f>
        <v>4.2134954493118014E-2</v>
      </c>
      <c r="N33" s="156">
        <f t="shared" si="28"/>
        <v>4.1915400657908081E-2</v>
      </c>
      <c r="O33" s="156">
        <f t="shared" si="28"/>
        <v>7.1307634023984851E-2</v>
      </c>
      <c r="P33" s="156">
        <f t="shared" si="28"/>
        <v>7.2349433679136058E-2</v>
      </c>
      <c r="Q33" s="156">
        <f t="shared" si="28"/>
        <v>6.8481591031669065E-2</v>
      </c>
      <c r="R33" s="156">
        <f t="shared" si="28"/>
        <v>7.2497745041235809E-2</v>
      </c>
      <c r="S33" s="434">
        <f>J33/J45</f>
        <v>7.3429471135557478E-2</v>
      </c>
      <c r="U33" s="122">
        <f t="shared" si="2"/>
        <v>-0.10633512196775347</v>
      </c>
      <c r="V33" s="121">
        <f t="shared" si="3"/>
        <v>9.3172609432166931E-2</v>
      </c>
    </row>
    <row r="34" spans="1:16384" customFormat="1" ht="20.100000000000001" customHeight="1" x14ac:dyDescent="0.25">
      <c r="A34" s="57"/>
      <c r="B34" t="s">
        <v>19</v>
      </c>
      <c r="C34" s="37">
        <v>3034857</v>
      </c>
      <c r="D34" s="38">
        <v>3227613</v>
      </c>
      <c r="E34" s="38">
        <v>3272966</v>
      </c>
      <c r="F34" s="16">
        <v>6083618</v>
      </c>
      <c r="G34" s="16">
        <v>6398794</v>
      </c>
      <c r="H34" s="17">
        <v>6412657</v>
      </c>
      <c r="I34" s="16">
        <v>1694028</v>
      </c>
      <c r="J34" s="204">
        <v>1532613</v>
      </c>
      <c r="L34" s="96">
        <f>C34/C33</f>
        <v>0.89251312364903612</v>
      </c>
      <c r="M34" s="96">
        <f t="shared" ref="M34:R34" si="29">D34/D33</f>
        <v>0.90483387243003943</v>
      </c>
      <c r="N34" s="96">
        <f t="shared" si="29"/>
        <v>0.90720396169247819</v>
      </c>
      <c r="O34" s="96">
        <f t="shared" si="29"/>
        <v>0.93921258043400402</v>
      </c>
      <c r="P34" s="96">
        <f t="shared" si="29"/>
        <v>0.93951261526064866</v>
      </c>
      <c r="Q34" s="96">
        <f t="shared" si="29"/>
        <v>0.94151005559508294</v>
      </c>
      <c r="R34" s="96">
        <f t="shared" si="29"/>
        <v>0.94128511632791523</v>
      </c>
      <c r="S34" s="435">
        <f>J34/J33</f>
        <v>0.95292434494001843</v>
      </c>
      <c r="U34" s="127">
        <f t="shared" si="2"/>
        <v>-9.5284729650277331E-2</v>
      </c>
      <c r="V34" s="124">
        <f t="shared" si="3"/>
        <v>1.1639228612103203</v>
      </c>
    </row>
    <row r="35" spans="1:16384" customFormat="1" ht="20.100000000000001" customHeight="1" thickBot="1" x14ac:dyDescent="0.3">
      <c r="A35" s="57"/>
      <c r="B35" t="s">
        <v>20</v>
      </c>
      <c r="C35" s="37">
        <v>365493</v>
      </c>
      <c r="D35" s="38">
        <v>339465</v>
      </c>
      <c r="E35" s="38">
        <v>334785</v>
      </c>
      <c r="F35" s="16">
        <v>393742</v>
      </c>
      <c r="G35" s="16">
        <v>411965</v>
      </c>
      <c r="H35" s="17">
        <v>398377</v>
      </c>
      <c r="I35" s="16">
        <v>105669</v>
      </c>
      <c r="J35" s="204">
        <v>75713</v>
      </c>
      <c r="L35" s="96">
        <f>C35/C33</f>
        <v>0.10748687635096388</v>
      </c>
      <c r="M35" s="96">
        <f t="shared" ref="M35:R35" si="30">D35/D33</f>
        <v>9.5166127569960624E-2</v>
      </c>
      <c r="N35" s="96">
        <f t="shared" si="30"/>
        <v>9.2796038307521783E-2</v>
      </c>
      <c r="O35" s="96">
        <f t="shared" si="30"/>
        <v>6.0787419565996023E-2</v>
      </c>
      <c r="P35" s="96">
        <f t="shared" si="30"/>
        <v>6.048738473935137E-2</v>
      </c>
      <c r="Q35" s="96">
        <f t="shared" si="30"/>
        <v>5.8489944404917081E-2</v>
      </c>
      <c r="R35" s="96">
        <f t="shared" si="30"/>
        <v>5.87148836720848E-2</v>
      </c>
      <c r="S35" s="435">
        <f>J35/J33</f>
        <v>4.7075655059981618E-2</v>
      </c>
      <c r="U35" s="125">
        <f t="shared" si="2"/>
        <v>-0.283489008129158</v>
      </c>
      <c r="V35" s="124">
        <f t="shared" si="3"/>
        <v>-1.1639228612103183</v>
      </c>
    </row>
    <row r="36" spans="1:16384" ht="20.100000000000001" customHeight="1" thickBot="1" x14ac:dyDescent="0.3">
      <c r="A36" s="10" t="s">
        <v>11</v>
      </c>
      <c r="B36" s="11"/>
      <c r="C36" s="18">
        <v>12390972</v>
      </c>
      <c r="D36" s="19">
        <v>13197036</v>
      </c>
      <c r="E36" s="19">
        <v>15907244</v>
      </c>
      <c r="F36" s="19">
        <v>17610905</v>
      </c>
      <c r="G36" s="19">
        <v>19207354</v>
      </c>
      <c r="H36" s="20">
        <v>20620403</v>
      </c>
      <c r="I36" s="19">
        <v>5309101</v>
      </c>
      <c r="J36" s="188">
        <v>4485441</v>
      </c>
      <c r="L36" s="156">
        <f>C36/C45</f>
        <v>0.14716206852354555</v>
      </c>
      <c r="M36" s="156">
        <f t="shared" ref="M36:R36" si="31">D36/D45</f>
        <v>0.15588571691004238</v>
      </c>
      <c r="N36" s="156">
        <f t="shared" si="31"/>
        <v>0.18481278381548627</v>
      </c>
      <c r="O36" s="156">
        <f t="shared" si="31"/>
        <v>0.19387404259932517</v>
      </c>
      <c r="P36" s="156">
        <f t="shared" si="31"/>
        <v>0.20403617047302494</v>
      </c>
      <c r="Q36" s="156">
        <f t="shared" si="31"/>
        <v>0.20732799236565283</v>
      </c>
      <c r="R36" s="156">
        <f t="shared" si="31"/>
        <v>0.21386814041261948</v>
      </c>
      <c r="S36" s="434">
        <f>J36/J45</f>
        <v>0.20478656717589971</v>
      </c>
      <c r="U36" s="122">
        <f t="shared" si="2"/>
        <v>-0.15514114348173072</v>
      </c>
      <c r="V36" s="121">
        <f t="shared" si="3"/>
        <v>-0.90815732367197644</v>
      </c>
      <c r="AD36" s="413"/>
      <c r="AE36" s="414"/>
      <c r="AF36" s="414"/>
      <c r="AG36" s="414"/>
      <c r="AH36" s="414"/>
      <c r="AI36" s="415"/>
      <c r="AJ36" s="415"/>
      <c r="AK36" s="1"/>
      <c r="AL36" s="1"/>
      <c r="AM36" s="413"/>
      <c r="AN36" s="413"/>
      <c r="AO36" s="413"/>
      <c r="AP36" s="413"/>
      <c r="AQ36" s="414"/>
      <c r="AR36" s="414"/>
      <c r="AS36" s="414"/>
      <c r="AT36" s="414"/>
      <c r="AU36" s="415"/>
      <c r="AV36" s="415"/>
      <c r="AW36" s="1"/>
      <c r="AX36" s="1"/>
      <c r="AY36" s="413"/>
      <c r="AZ36" s="413"/>
      <c r="BA36" s="413"/>
      <c r="BB36" s="413"/>
      <c r="BC36" s="414"/>
      <c r="BD36" s="414"/>
      <c r="BE36" s="414"/>
      <c r="BF36" s="414"/>
      <c r="BG36" s="415"/>
      <c r="BH36" s="415"/>
      <c r="BI36" s="1"/>
      <c r="BJ36" s="1"/>
      <c r="BK36" s="413"/>
      <c r="BL36" s="413"/>
      <c r="BM36" s="413"/>
      <c r="BN36" s="413"/>
      <c r="BO36" s="414"/>
      <c r="BP36" s="414"/>
      <c r="BQ36" s="414"/>
      <c r="BR36" s="414"/>
      <c r="BS36" s="415"/>
      <c r="BT36" s="415"/>
      <c r="BU36" s="1"/>
      <c r="BV36" s="1"/>
      <c r="BW36" s="413"/>
      <c r="BX36" s="413"/>
      <c r="BY36" s="413"/>
      <c r="BZ36" s="413"/>
      <c r="CA36" s="414"/>
      <c r="CB36" s="414"/>
      <c r="CC36" s="414"/>
      <c r="CD36" s="414"/>
      <c r="CE36" s="415"/>
      <c r="CF36" s="415"/>
      <c r="CG36" s="1"/>
      <c r="CH36" s="1"/>
      <c r="CI36" s="413"/>
      <c r="CJ36" s="413"/>
      <c r="CK36" s="413"/>
      <c r="CL36" s="413"/>
      <c r="CM36" s="414"/>
      <c r="CN36" s="414"/>
      <c r="CO36" s="414"/>
      <c r="CP36" s="414"/>
      <c r="CQ36" s="415"/>
      <c r="CR36" s="415"/>
      <c r="CS36" s="1"/>
      <c r="CT36" s="1"/>
      <c r="CU36" s="413"/>
      <c r="CV36" s="413"/>
      <c r="CW36" s="413"/>
      <c r="CX36" s="413"/>
      <c r="CY36" s="414"/>
      <c r="CZ36" s="414"/>
      <c r="DA36" s="414"/>
      <c r="DB36" s="414"/>
      <c r="DC36" s="415"/>
      <c r="DD36" s="415"/>
      <c r="DE36" s="1"/>
      <c r="DF36" s="1"/>
      <c r="DG36" s="413"/>
      <c r="DH36" s="413"/>
      <c r="DI36" s="413"/>
      <c r="DJ36" s="413"/>
      <c r="DK36" s="414"/>
      <c r="DL36" s="414"/>
      <c r="DM36" s="414"/>
      <c r="DN36" s="414"/>
      <c r="DO36" s="415"/>
      <c r="DP36" s="415"/>
      <c r="DQ36" s="1"/>
      <c r="DR36" s="1"/>
      <c r="DS36" s="413"/>
      <c r="DT36" s="413"/>
      <c r="DU36" s="413"/>
      <c r="DV36" s="413"/>
      <c r="DW36" s="414"/>
      <c r="DX36" s="414"/>
      <c r="DY36" s="414"/>
      <c r="DZ36" s="414"/>
      <c r="EA36" s="415"/>
      <c r="EB36" s="415"/>
      <c r="EC36" s="1"/>
      <c r="ED36" s="1"/>
      <c r="EE36" s="413"/>
      <c r="EF36" s="413"/>
      <c r="EG36" s="413"/>
      <c r="EH36" s="413"/>
      <c r="EI36" s="414"/>
      <c r="EJ36" s="414"/>
      <c r="EK36" s="414"/>
      <c r="EL36" s="414"/>
      <c r="EM36" s="415"/>
      <c r="EN36" s="415"/>
      <c r="EO36" s="1"/>
      <c r="EP36" s="1"/>
      <c r="EQ36" s="413"/>
      <c r="ER36" s="413"/>
      <c r="ES36" s="413"/>
      <c r="ET36" s="413"/>
      <c r="EU36" s="414"/>
      <c r="EV36" s="414"/>
      <c r="EW36" s="414"/>
      <c r="EX36" s="414"/>
      <c r="EY36" s="415"/>
      <c r="EZ36" s="415"/>
      <c r="FA36" s="1"/>
      <c r="FB36" s="1"/>
      <c r="FC36" s="413"/>
      <c r="FD36" s="413"/>
      <c r="FE36" s="413"/>
      <c r="FF36" s="413"/>
      <c r="FG36" s="414"/>
      <c r="FH36" s="414"/>
      <c r="FI36" s="414"/>
      <c r="FJ36" s="414"/>
      <c r="FK36" s="415"/>
      <c r="FL36" s="415"/>
      <c r="FM36" s="1"/>
      <c r="FN36" s="1"/>
      <c r="FO36" s="413"/>
      <c r="FP36" s="413"/>
      <c r="FQ36" s="413"/>
      <c r="FR36" s="413"/>
      <c r="FS36" s="414"/>
      <c r="FT36" s="414"/>
      <c r="FU36" s="414"/>
      <c r="FV36" s="414"/>
      <c r="FW36" s="415"/>
      <c r="FX36" s="415"/>
      <c r="FY36" s="1"/>
      <c r="FZ36" s="1"/>
      <c r="GA36" s="413"/>
      <c r="GB36" s="413"/>
      <c r="GC36" s="413"/>
      <c r="GD36" s="413"/>
      <c r="GE36" s="414"/>
      <c r="GF36" s="414"/>
      <c r="GG36" s="414"/>
      <c r="GH36" s="414"/>
      <c r="GI36" s="415"/>
      <c r="GJ36" s="415"/>
      <c r="GK36" s="1"/>
      <c r="GL36" s="1"/>
      <c r="GM36" s="413"/>
      <c r="GN36" s="413"/>
      <c r="GO36" s="413"/>
      <c r="GP36" s="413"/>
      <c r="GQ36" s="414"/>
      <c r="GR36" s="414"/>
      <c r="GS36" s="414"/>
      <c r="GT36" s="414"/>
      <c r="GU36" s="415"/>
      <c r="GV36" s="415"/>
      <c r="GW36" s="1"/>
      <c r="GX36" s="1"/>
      <c r="GY36" s="413"/>
      <c r="GZ36" s="413"/>
      <c r="HA36" s="413"/>
      <c r="HB36" s="413"/>
      <c r="HC36" s="414"/>
      <c r="HD36" s="414"/>
      <c r="HE36" s="414"/>
      <c r="HF36" s="414"/>
      <c r="HG36" s="415"/>
      <c r="HH36" s="415"/>
      <c r="HI36" s="1"/>
      <c r="HJ36" s="1"/>
      <c r="HK36" s="413"/>
      <c r="HL36" s="413"/>
      <c r="HM36" s="413"/>
      <c r="HN36" s="413"/>
      <c r="HO36" s="414"/>
      <c r="HP36" s="414"/>
      <c r="HQ36" s="414"/>
      <c r="HR36" s="414"/>
      <c r="HS36" s="415"/>
      <c r="HT36" s="415"/>
      <c r="HU36" s="1"/>
      <c r="HV36" s="1"/>
      <c r="HW36" s="413"/>
      <c r="HX36" s="413"/>
      <c r="HY36" s="413"/>
      <c r="HZ36" s="413"/>
      <c r="IA36" s="414"/>
      <c r="IB36" s="414"/>
      <c r="IC36" s="414"/>
      <c r="ID36" s="414"/>
      <c r="IE36" s="415"/>
      <c r="IF36" s="415"/>
      <c r="IG36" s="1"/>
      <c r="IH36" s="1"/>
      <c r="II36" s="413"/>
      <c r="IJ36" s="413"/>
      <c r="IK36" s="413"/>
      <c r="IL36" s="413"/>
      <c r="IM36" s="414"/>
      <c r="IN36" s="414"/>
      <c r="IO36" s="414"/>
      <c r="IP36" s="414"/>
      <c r="IQ36" s="415"/>
      <c r="IR36" s="415"/>
      <c r="IS36" s="1"/>
      <c r="IT36" s="1"/>
      <c r="IU36" s="413"/>
      <c r="IV36" s="413"/>
      <c r="IW36" s="413"/>
      <c r="IX36" s="413"/>
      <c r="IY36" s="414"/>
      <c r="IZ36" s="414"/>
      <c r="JA36" s="414"/>
      <c r="JB36" s="414"/>
      <c r="JC36" s="415"/>
      <c r="JD36" s="415"/>
      <c r="JE36" s="1"/>
      <c r="JF36" s="1"/>
      <c r="JG36" s="413"/>
      <c r="JH36" s="413"/>
      <c r="JI36" s="413"/>
      <c r="JJ36" s="413"/>
      <c r="JK36" s="414"/>
      <c r="JL36" s="414"/>
      <c r="JM36" s="414"/>
      <c r="JN36" s="414"/>
      <c r="JO36" s="415"/>
      <c r="JP36" s="415"/>
      <c r="JQ36" s="1"/>
      <c r="JR36" s="1"/>
      <c r="JS36" s="413"/>
      <c r="JT36" s="413"/>
      <c r="JU36" s="413"/>
      <c r="JV36" s="413"/>
      <c r="JW36" s="414"/>
      <c r="JX36" s="414"/>
      <c r="JY36" s="414"/>
      <c r="JZ36" s="414"/>
      <c r="KA36" s="415"/>
      <c r="KB36" s="415"/>
      <c r="KC36" s="1"/>
      <c r="KD36" s="1"/>
      <c r="KE36" s="413"/>
      <c r="KF36" s="413"/>
      <c r="KG36" s="413"/>
      <c r="KH36" s="413"/>
      <c r="KI36" s="414"/>
      <c r="KJ36" s="414"/>
      <c r="KK36" s="414"/>
      <c r="KL36" s="414"/>
      <c r="KM36" s="415"/>
      <c r="KN36" s="415"/>
      <c r="KO36" s="1"/>
      <c r="KP36" s="1"/>
      <c r="KQ36" s="413"/>
      <c r="KR36" s="413"/>
      <c r="KS36" s="35"/>
      <c r="KT36" s="35"/>
      <c r="KU36" s="36"/>
      <c r="KV36" s="36"/>
      <c r="KW36" s="36"/>
      <c r="KX36" s="36"/>
      <c r="KY36" s="416"/>
      <c r="KZ36" s="416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6"/>
      <c r="LL36" s="416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6"/>
      <c r="LX36" s="416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6"/>
      <c r="MJ36" s="416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6"/>
      <c r="MV36" s="416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6"/>
      <c r="NH36" s="416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6"/>
      <c r="NT36" s="416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6"/>
      <c r="OF36" s="416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6"/>
      <c r="OR36" s="416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6"/>
      <c r="PD36" s="416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6"/>
      <c r="PP36" s="416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6"/>
      <c r="QB36" s="416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6"/>
      <c r="QN36" s="416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6"/>
      <c r="QZ36" s="416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6"/>
      <c r="RL36" s="416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6"/>
      <c r="RX36" s="416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6"/>
      <c r="SJ36" s="416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6"/>
      <c r="SV36" s="416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6"/>
      <c r="TH36" s="416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6"/>
      <c r="TT36" s="416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6"/>
      <c r="UF36" s="416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6"/>
      <c r="UR36" s="416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6"/>
      <c r="VD36" s="416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6"/>
      <c r="VP36" s="416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6"/>
      <c r="WB36" s="416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6"/>
      <c r="WN36" s="416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6"/>
      <c r="WZ36" s="416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6"/>
      <c r="XL36" s="416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6"/>
      <c r="XX36" s="416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6"/>
      <c r="YJ36" s="416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6"/>
      <c r="YV36" s="416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6"/>
      <c r="ZH36" s="416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6"/>
      <c r="ZT36" s="416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6"/>
      <c r="AAF36" s="416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6"/>
      <c r="AAR36" s="416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6"/>
      <c r="ABD36" s="416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6"/>
      <c r="ABP36" s="416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6"/>
      <c r="ACB36" s="416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6"/>
      <c r="ACN36" s="416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6"/>
      <c r="ACZ36" s="416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6"/>
      <c r="ADL36" s="416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6"/>
      <c r="ADX36" s="416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6"/>
      <c r="AEJ36" s="416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6"/>
      <c r="AEV36" s="416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6"/>
      <c r="AFH36" s="416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6"/>
      <c r="AFT36" s="416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6"/>
      <c r="AGF36" s="416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6"/>
      <c r="AGR36" s="416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6"/>
      <c r="AHD36" s="416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6"/>
      <c r="AHP36" s="416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6"/>
      <c r="AIB36" s="416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6"/>
      <c r="AIN36" s="416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6"/>
      <c r="AIZ36" s="416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6"/>
      <c r="AJL36" s="416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6"/>
      <c r="AJX36" s="416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6"/>
      <c r="AKJ36" s="416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6"/>
      <c r="AKV36" s="416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6"/>
      <c r="ALH36" s="416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6"/>
      <c r="ALT36" s="416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6"/>
      <c r="AMF36" s="416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6"/>
      <c r="AMR36" s="416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6"/>
      <c r="AND36" s="416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6"/>
      <c r="ANP36" s="416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6"/>
      <c r="AOB36" s="416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6"/>
      <c r="AON36" s="416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6"/>
      <c r="AOZ36" s="416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6"/>
      <c r="APL36" s="416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6"/>
      <c r="APX36" s="416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6"/>
      <c r="AQJ36" s="416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6"/>
      <c r="AQV36" s="416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6"/>
      <c r="ARH36" s="416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6"/>
      <c r="ART36" s="416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6"/>
      <c r="ASF36" s="416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6"/>
      <c r="ASR36" s="416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6"/>
      <c r="ATD36" s="416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6"/>
      <c r="ATP36" s="416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6"/>
      <c r="AUB36" s="416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6"/>
      <c r="AUN36" s="416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6"/>
      <c r="AUZ36" s="416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6"/>
      <c r="AVL36" s="416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6"/>
      <c r="AVX36" s="416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6"/>
      <c r="AWJ36" s="416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6"/>
      <c r="AWV36" s="416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6"/>
      <c r="AXH36" s="416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6"/>
      <c r="AXT36" s="416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6"/>
      <c r="AYF36" s="416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6"/>
      <c r="AYR36" s="416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6"/>
      <c r="AZD36" s="416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6"/>
      <c r="AZP36" s="416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6"/>
      <c r="BAB36" s="416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6"/>
      <c r="BAN36" s="416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6"/>
      <c r="BAZ36" s="416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6"/>
      <c r="BBL36" s="416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6"/>
      <c r="BBX36" s="416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6"/>
      <c r="BCJ36" s="416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6"/>
      <c r="BCV36" s="416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6"/>
      <c r="BDH36" s="416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6"/>
      <c r="BDT36" s="416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6"/>
      <c r="BEF36" s="416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6"/>
      <c r="BER36" s="416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6"/>
      <c r="BFD36" s="416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6"/>
      <c r="BFP36" s="416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6"/>
      <c r="BGB36" s="416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6"/>
      <c r="BGN36" s="416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6"/>
      <c r="BGZ36" s="416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6"/>
      <c r="BHL36" s="416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6"/>
      <c r="BHX36" s="416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6"/>
      <c r="BIJ36" s="416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6"/>
      <c r="BIV36" s="416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6"/>
      <c r="BJH36" s="416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6"/>
      <c r="BJT36" s="416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6"/>
      <c r="BKF36" s="416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6"/>
      <c r="BKR36" s="416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6"/>
      <c r="BLD36" s="416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6"/>
      <c r="BLP36" s="416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6"/>
      <c r="BMB36" s="416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6"/>
      <c r="BMN36" s="416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6"/>
      <c r="BMZ36" s="416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6"/>
      <c r="BNL36" s="416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6"/>
      <c r="BNX36" s="416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6"/>
      <c r="BOJ36" s="416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6"/>
      <c r="BOV36" s="416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6"/>
      <c r="BPH36" s="416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6"/>
      <c r="BPT36" s="416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6"/>
      <c r="BQF36" s="416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6"/>
      <c r="BQR36" s="416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6"/>
      <c r="BRD36" s="416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6"/>
      <c r="BRP36" s="416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6"/>
      <c r="BSB36" s="416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6"/>
      <c r="BSN36" s="416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6"/>
      <c r="BSZ36" s="416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6"/>
      <c r="BTL36" s="416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6"/>
      <c r="BTX36" s="416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6"/>
      <c r="BUJ36" s="416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6"/>
      <c r="BUV36" s="416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6"/>
      <c r="BVH36" s="416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6"/>
      <c r="BVT36" s="416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6"/>
      <c r="BWF36" s="416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6"/>
      <c r="BWR36" s="416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6"/>
      <c r="BXD36" s="416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6"/>
      <c r="BXP36" s="416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6"/>
      <c r="BYB36" s="416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6"/>
      <c r="BYN36" s="416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6"/>
      <c r="BYZ36" s="416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6"/>
      <c r="BZL36" s="416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6"/>
      <c r="BZX36" s="416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6"/>
      <c r="CAJ36" s="416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6"/>
      <c r="CAV36" s="416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6"/>
      <c r="CBH36" s="416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6"/>
      <c r="CBT36" s="416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6"/>
      <c r="CCF36" s="416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6"/>
      <c r="CCR36" s="416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6"/>
      <c r="CDD36" s="416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6"/>
      <c r="CDP36" s="416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6"/>
      <c r="CEB36" s="416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6"/>
      <c r="CEN36" s="416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6"/>
      <c r="CEZ36" s="416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6"/>
      <c r="CFL36" s="416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6"/>
      <c r="CFX36" s="416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6"/>
      <c r="CGJ36" s="416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6"/>
      <c r="CGV36" s="416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6"/>
      <c r="CHH36" s="416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6"/>
      <c r="CHT36" s="416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6"/>
      <c r="CIF36" s="416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6"/>
      <c r="CIR36" s="416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6"/>
      <c r="CJD36" s="416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6"/>
      <c r="CJP36" s="416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6"/>
      <c r="CKB36" s="416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6"/>
      <c r="CKN36" s="416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6"/>
      <c r="CKZ36" s="416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6"/>
      <c r="CLL36" s="416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6"/>
      <c r="CLX36" s="416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6"/>
      <c r="CMJ36" s="416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6"/>
      <c r="CMV36" s="416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6"/>
      <c r="CNH36" s="416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6"/>
      <c r="CNT36" s="416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6"/>
      <c r="COF36" s="416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6"/>
      <c r="COR36" s="416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6"/>
      <c r="CPD36" s="416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6"/>
      <c r="CPP36" s="416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6"/>
      <c r="CQB36" s="416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6"/>
      <c r="CQN36" s="416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6"/>
      <c r="CQZ36" s="416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6"/>
      <c r="CRL36" s="416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6"/>
      <c r="CRX36" s="416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6"/>
      <c r="CSJ36" s="416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6"/>
      <c r="CSV36" s="416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6"/>
      <c r="CTH36" s="416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6"/>
      <c r="CTT36" s="416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6"/>
      <c r="CUF36" s="416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6"/>
      <c r="CUR36" s="416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6"/>
      <c r="CVD36" s="416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6"/>
      <c r="CVP36" s="416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6"/>
      <c r="CWB36" s="416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6"/>
      <c r="CWN36" s="416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6"/>
      <c r="CWZ36" s="416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6"/>
      <c r="CXL36" s="416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6"/>
      <c r="CXX36" s="416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6"/>
      <c r="CYJ36" s="416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6"/>
      <c r="CYV36" s="416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6"/>
      <c r="CZH36" s="416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6"/>
      <c r="CZT36" s="416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6"/>
      <c r="DAF36" s="416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6"/>
      <c r="DAR36" s="416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6"/>
      <c r="DBD36" s="416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6"/>
      <c r="DBP36" s="416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6"/>
      <c r="DCB36" s="416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6"/>
      <c r="DCN36" s="416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6"/>
      <c r="DCZ36" s="416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6"/>
      <c r="DDL36" s="416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6"/>
      <c r="DDX36" s="416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6"/>
      <c r="DEJ36" s="416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6"/>
      <c r="DEV36" s="416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6"/>
      <c r="DFH36" s="416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6"/>
      <c r="DFT36" s="416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6"/>
      <c r="DGF36" s="416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6"/>
      <c r="DGR36" s="416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6"/>
      <c r="DHD36" s="416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6"/>
      <c r="DHP36" s="416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6"/>
      <c r="DIB36" s="416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6"/>
      <c r="DIN36" s="416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6"/>
      <c r="DIZ36" s="416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6"/>
      <c r="DJL36" s="416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6"/>
      <c r="DJX36" s="416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6"/>
      <c r="DKJ36" s="416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6"/>
      <c r="DKV36" s="416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6"/>
      <c r="DLH36" s="416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6"/>
      <c r="DLT36" s="416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6"/>
      <c r="DMF36" s="416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6"/>
      <c r="DMR36" s="416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6"/>
      <c r="DND36" s="416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6"/>
      <c r="DNP36" s="416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6"/>
      <c r="DOB36" s="416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6"/>
      <c r="DON36" s="416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6"/>
      <c r="DOZ36" s="416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6"/>
      <c r="DPL36" s="416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6"/>
      <c r="DPX36" s="416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6"/>
      <c r="DQJ36" s="416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6"/>
      <c r="DQV36" s="416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6"/>
      <c r="DRH36" s="416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6"/>
      <c r="DRT36" s="416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6"/>
      <c r="DSF36" s="416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6"/>
      <c r="DSR36" s="416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6"/>
      <c r="DTD36" s="416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6"/>
      <c r="DTP36" s="416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6"/>
      <c r="DUB36" s="416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6"/>
      <c r="DUN36" s="416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6"/>
      <c r="DUZ36" s="416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6"/>
      <c r="DVL36" s="416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6"/>
      <c r="DVX36" s="416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6"/>
      <c r="DWJ36" s="416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6"/>
      <c r="DWV36" s="416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6"/>
      <c r="DXH36" s="416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6"/>
      <c r="DXT36" s="416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6"/>
      <c r="DYF36" s="416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6"/>
      <c r="DYR36" s="416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6"/>
      <c r="DZD36" s="416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6"/>
      <c r="DZP36" s="416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6"/>
      <c r="EAB36" s="416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6"/>
      <c r="EAN36" s="416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6"/>
      <c r="EAZ36" s="416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6"/>
      <c r="EBL36" s="416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6"/>
      <c r="EBX36" s="416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6"/>
      <c r="ECJ36" s="416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6"/>
      <c r="ECV36" s="416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6"/>
      <c r="EDH36" s="416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6"/>
      <c r="EDT36" s="416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6"/>
      <c r="EEF36" s="416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6"/>
      <c r="EER36" s="416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6"/>
      <c r="EFD36" s="416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6"/>
      <c r="EFP36" s="416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6"/>
      <c r="EGB36" s="416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6"/>
      <c r="EGN36" s="416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6"/>
      <c r="EGZ36" s="416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6"/>
      <c r="EHL36" s="416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6"/>
      <c r="EHX36" s="416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6"/>
      <c r="EIJ36" s="416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6"/>
      <c r="EIV36" s="416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6"/>
      <c r="EJH36" s="416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6"/>
      <c r="EJT36" s="416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6"/>
      <c r="EKF36" s="416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6"/>
      <c r="EKR36" s="416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6"/>
      <c r="ELD36" s="416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6"/>
      <c r="ELP36" s="416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6"/>
      <c r="EMB36" s="416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6"/>
      <c r="EMN36" s="416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6"/>
      <c r="EMZ36" s="416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6"/>
      <c r="ENL36" s="416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6"/>
      <c r="ENX36" s="416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6"/>
      <c r="EOJ36" s="416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6"/>
      <c r="EOV36" s="416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6"/>
      <c r="EPH36" s="416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6"/>
      <c r="EPT36" s="416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6"/>
      <c r="EQF36" s="416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6"/>
      <c r="EQR36" s="416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6"/>
      <c r="ERD36" s="416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6"/>
      <c r="ERP36" s="416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6"/>
      <c r="ESB36" s="416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6"/>
      <c r="ESN36" s="416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6"/>
      <c r="ESZ36" s="416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6"/>
      <c r="ETL36" s="416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6"/>
      <c r="ETX36" s="416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6"/>
      <c r="EUJ36" s="416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6"/>
      <c r="EUV36" s="416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6"/>
      <c r="EVH36" s="416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6"/>
      <c r="EVT36" s="416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6"/>
      <c r="EWF36" s="416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6"/>
      <c r="EWR36" s="416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6"/>
      <c r="EXD36" s="416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6"/>
      <c r="EXP36" s="416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6"/>
      <c r="EYB36" s="416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6"/>
      <c r="EYN36" s="416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6"/>
      <c r="EYZ36" s="416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6"/>
      <c r="EZL36" s="416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6"/>
      <c r="EZX36" s="416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6"/>
      <c r="FAJ36" s="416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6"/>
      <c r="FAV36" s="416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6"/>
      <c r="FBH36" s="416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6"/>
      <c r="FBT36" s="416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6"/>
      <c r="FCF36" s="416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6"/>
      <c r="FCR36" s="416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6"/>
      <c r="FDD36" s="416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6"/>
      <c r="FDP36" s="416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6"/>
      <c r="FEB36" s="416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6"/>
      <c r="FEN36" s="416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6"/>
      <c r="FEZ36" s="416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6"/>
      <c r="FFL36" s="416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6"/>
      <c r="FFX36" s="416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6"/>
      <c r="FGJ36" s="416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6"/>
      <c r="FGV36" s="416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6"/>
      <c r="FHH36" s="416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6"/>
      <c r="FHT36" s="416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6"/>
      <c r="FIF36" s="416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6"/>
      <c r="FIR36" s="416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6"/>
      <c r="FJD36" s="416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6"/>
      <c r="FJP36" s="416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6"/>
      <c r="FKB36" s="416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6"/>
      <c r="FKN36" s="416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6"/>
      <c r="FKZ36" s="416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6"/>
      <c r="FLL36" s="416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6"/>
      <c r="FLX36" s="416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6"/>
      <c r="FMJ36" s="416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6"/>
      <c r="FMV36" s="416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6"/>
      <c r="FNH36" s="416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6"/>
      <c r="FNT36" s="416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6"/>
      <c r="FOF36" s="416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6"/>
      <c r="FOR36" s="416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6"/>
      <c r="FPD36" s="416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6"/>
      <c r="FPP36" s="416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6"/>
      <c r="FQB36" s="416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6"/>
      <c r="FQN36" s="416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6"/>
      <c r="FQZ36" s="416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6"/>
      <c r="FRL36" s="416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6"/>
      <c r="FRX36" s="416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6"/>
      <c r="FSJ36" s="416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6"/>
      <c r="FSV36" s="416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6"/>
      <c r="FTH36" s="416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6"/>
      <c r="FTT36" s="416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6"/>
      <c r="FUF36" s="416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6"/>
      <c r="FUR36" s="416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6"/>
      <c r="FVD36" s="416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6"/>
      <c r="FVP36" s="416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6"/>
      <c r="FWB36" s="416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6"/>
      <c r="FWN36" s="416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6"/>
      <c r="FWZ36" s="416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6"/>
      <c r="FXL36" s="416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6"/>
      <c r="FXX36" s="416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6"/>
      <c r="FYJ36" s="416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6"/>
      <c r="FYV36" s="416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6"/>
      <c r="FZH36" s="416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6"/>
      <c r="FZT36" s="416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6"/>
      <c r="GAF36" s="416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6"/>
      <c r="GAR36" s="416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6"/>
      <c r="GBD36" s="416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6"/>
      <c r="GBP36" s="416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6"/>
      <c r="GCB36" s="416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6"/>
      <c r="GCN36" s="416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6"/>
      <c r="GCZ36" s="416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6"/>
      <c r="GDL36" s="416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6"/>
      <c r="GDX36" s="416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6"/>
      <c r="GEJ36" s="416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6"/>
      <c r="GEV36" s="416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6"/>
      <c r="GFH36" s="416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6"/>
      <c r="GFT36" s="416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6"/>
      <c r="GGF36" s="416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6"/>
      <c r="GGR36" s="416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6"/>
      <c r="GHD36" s="416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6"/>
      <c r="GHP36" s="416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6"/>
      <c r="GIB36" s="416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6"/>
      <c r="GIN36" s="416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6"/>
      <c r="GIZ36" s="416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6"/>
      <c r="GJL36" s="416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6"/>
      <c r="GJX36" s="416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6"/>
      <c r="GKJ36" s="416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6"/>
      <c r="GKV36" s="416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6"/>
      <c r="GLH36" s="416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6"/>
      <c r="GLT36" s="416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6"/>
      <c r="GMF36" s="416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6"/>
      <c r="GMR36" s="416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6"/>
      <c r="GND36" s="416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6"/>
      <c r="GNP36" s="416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6"/>
      <c r="GOB36" s="416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6"/>
      <c r="GON36" s="416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6"/>
      <c r="GOZ36" s="416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6"/>
      <c r="GPL36" s="416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6"/>
      <c r="GPX36" s="416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6"/>
      <c r="GQJ36" s="416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6"/>
      <c r="GQV36" s="416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6"/>
      <c r="GRH36" s="416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6"/>
      <c r="GRT36" s="416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6"/>
      <c r="GSF36" s="416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6"/>
      <c r="GSR36" s="416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6"/>
      <c r="GTD36" s="416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6"/>
      <c r="GTP36" s="416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6"/>
      <c r="GUB36" s="416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6"/>
      <c r="GUN36" s="416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6"/>
      <c r="GUZ36" s="416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6"/>
      <c r="GVL36" s="416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6"/>
      <c r="GVX36" s="416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6"/>
      <c r="GWJ36" s="416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6"/>
      <c r="GWV36" s="416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6"/>
      <c r="GXH36" s="416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6"/>
      <c r="GXT36" s="416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6"/>
      <c r="GYF36" s="416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6"/>
      <c r="GYR36" s="416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6"/>
      <c r="GZD36" s="416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6"/>
      <c r="GZP36" s="416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6"/>
      <c r="HAB36" s="416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6"/>
      <c r="HAN36" s="416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6"/>
      <c r="HAZ36" s="416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6"/>
      <c r="HBL36" s="416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6"/>
      <c r="HBX36" s="416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6"/>
      <c r="HCJ36" s="416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6"/>
      <c r="HCV36" s="416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6"/>
      <c r="HDH36" s="416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6"/>
      <c r="HDT36" s="416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6"/>
      <c r="HEF36" s="416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6"/>
      <c r="HER36" s="416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6"/>
      <c r="HFD36" s="416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6"/>
      <c r="HFP36" s="416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6"/>
      <c r="HGB36" s="416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6"/>
      <c r="HGN36" s="416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6"/>
      <c r="HGZ36" s="416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6"/>
      <c r="HHL36" s="416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6"/>
      <c r="HHX36" s="416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6"/>
      <c r="HIJ36" s="416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6"/>
      <c r="HIV36" s="416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6"/>
      <c r="HJH36" s="416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6"/>
      <c r="HJT36" s="416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6"/>
      <c r="HKF36" s="416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6"/>
      <c r="HKR36" s="416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6"/>
      <c r="HLD36" s="416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6"/>
      <c r="HLP36" s="416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6"/>
      <c r="HMB36" s="416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6"/>
      <c r="HMN36" s="416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6"/>
      <c r="HMZ36" s="416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6"/>
      <c r="HNL36" s="416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6"/>
      <c r="HNX36" s="416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6"/>
      <c r="HOJ36" s="416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6"/>
      <c r="HOV36" s="416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6"/>
      <c r="HPH36" s="416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6"/>
      <c r="HPT36" s="416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6"/>
      <c r="HQF36" s="416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6"/>
      <c r="HQR36" s="416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6"/>
      <c r="HRD36" s="416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6"/>
      <c r="HRP36" s="416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6"/>
      <c r="HSB36" s="416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6"/>
      <c r="HSN36" s="416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6"/>
      <c r="HSZ36" s="416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6"/>
      <c r="HTL36" s="416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6"/>
      <c r="HTX36" s="416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6"/>
      <c r="HUJ36" s="416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6"/>
      <c r="HUV36" s="416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6"/>
      <c r="HVH36" s="416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6"/>
      <c r="HVT36" s="416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6"/>
      <c r="HWF36" s="416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6"/>
      <c r="HWR36" s="416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6"/>
      <c r="HXD36" s="416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6"/>
      <c r="HXP36" s="416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6"/>
      <c r="HYB36" s="416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6"/>
      <c r="HYN36" s="416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6"/>
      <c r="HYZ36" s="416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6"/>
      <c r="HZL36" s="416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6"/>
      <c r="HZX36" s="416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6"/>
      <c r="IAJ36" s="416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6"/>
      <c r="IAV36" s="416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6"/>
      <c r="IBH36" s="416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6"/>
      <c r="IBT36" s="416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6"/>
      <c r="ICF36" s="416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6"/>
      <c r="ICR36" s="416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6"/>
      <c r="IDD36" s="416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6"/>
      <c r="IDP36" s="416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6"/>
      <c r="IEB36" s="416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6"/>
      <c r="IEN36" s="416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6"/>
      <c r="IEZ36" s="416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6"/>
      <c r="IFL36" s="416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6"/>
      <c r="IFX36" s="416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6"/>
      <c r="IGJ36" s="416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6"/>
      <c r="IGV36" s="416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6"/>
      <c r="IHH36" s="416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6"/>
      <c r="IHT36" s="416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6"/>
      <c r="IIF36" s="416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6"/>
      <c r="IIR36" s="416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6"/>
      <c r="IJD36" s="416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6"/>
      <c r="IJP36" s="416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6"/>
      <c r="IKB36" s="416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6"/>
      <c r="IKN36" s="416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6"/>
      <c r="IKZ36" s="416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6"/>
      <c r="ILL36" s="416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6"/>
      <c r="ILX36" s="416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6"/>
      <c r="IMJ36" s="416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6"/>
      <c r="IMV36" s="416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6"/>
      <c r="INH36" s="416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6"/>
      <c r="INT36" s="416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6"/>
      <c r="IOF36" s="416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6"/>
      <c r="IOR36" s="416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6"/>
      <c r="IPD36" s="416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6"/>
      <c r="IPP36" s="416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6"/>
      <c r="IQB36" s="416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6"/>
      <c r="IQN36" s="416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6"/>
      <c r="IQZ36" s="416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6"/>
      <c r="IRL36" s="416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6"/>
      <c r="IRX36" s="416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6"/>
      <c r="ISJ36" s="416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6"/>
      <c r="ISV36" s="416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6"/>
      <c r="ITH36" s="416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6"/>
      <c r="ITT36" s="416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6"/>
      <c r="IUF36" s="416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6"/>
      <c r="IUR36" s="416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6"/>
      <c r="IVD36" s="416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6"/>
      <c r="IVP36" s="416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6"/>
      <c r="IWB36" s="416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6"/>
      <c r="IWN36" s="416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6"/>
      <c r="IWZ36" s="416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6"/>
      <c r="IXL36" s="416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6"/>
      <c r="IXX36" s="416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6"/>
      <c r="IYJ36" s="416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6"/>
      <c r="IYV36" s="416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6"/>
      <c r="IZH36" s="416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6"/>
      <c r="IZT36" s="416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6"/>
      <c r="JAF36" s="416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6"/>
      <c r="JAR36" s="416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6"/>
      <c r="JBD36" s="416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6"/>
      <c r="JBP36" s="416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6"/>
      <c r="JCB36" s="416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6"/>
      <c r="JCN36" s="416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6"/>
      <c r="JCZ36" s="416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6"/>
      <c r="JDL36" s="416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6"/>
      <c r="JDX36" s="416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6"/>
      <c r="JEJ36" s="416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6"/>
      <c r="JEV36" s="416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6"/>
      <c r="JFH36" s="416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6"/>
      <c r="JFT36" s="416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6"/>
      <c r="JGF36" s="416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6"/>
      <c r="JGR36" s="416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6"/>
      <c r="JHD36" s="416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6"/>
      <c r="JHP36" s="416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6"/>
      <c r="JIB36" s="416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6"/>
      <c r="JIN36" s="416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6"/>
      <c r="JIZ36" s="416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6"/>
      <c r="JJL36" s="416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6"/>
      <c r="JJX36" s="416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6"/>
      <c r="JKJ36" s="416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6"/>
      <c r="JKV36" s="416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6"/>
      <c r="JLH36" s="416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6"/>
      <c r="JLT36" s="416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6"/>
      <c r="JMF36" s="416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6"/>
      <c r="JMR36" s="416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6"/>
      <c r="JND36" s="416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6"/>
      <c r="JNP36" s="416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6"/>
      <c r="JOB36" s="416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6"/>
      <c r="JON36" s="416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6"/>
      <c r="JOZ36" s="416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6"/>
      <c r="JPL36" s="416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6"/>
      <c r="JPX36" s="416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6"/>
      <c r="JQJ36" s="416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6"/>
      <c r="JQV36" s="416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6"/>
      <c r="JRH36" s="416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6"/>
      <c r="JRT36" s="416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6"/>
      <c r="JSF36" s="416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6"/>
      <c r="JSR36" s="416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6"/>
      <c r="JTD36" s="416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6"/>
      <c r="JTP36" s="416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6"/>
      <c r="JUB36" s="416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6"/>
      <c r="JUN36" s="416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6"/>
      <c r="JUZ36" s="416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6"/>
      <c r="JVL36" s="416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6"/>
      <c r="JVX36" s="416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6"/>
      <c r="JWJ36" s="416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6"/>
      <c r="JWV36" s="416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6"/>
      <c r="JXH36" s="416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6"/>
      <c r="JXT36" s="416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6"/>
      <c r="JYF36" s="416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6"/>
      <c r="JYR36" s="416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6"/>
      <c r="JZD36" s="416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6"/>
      <c r="JZP36" s="416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6"/>
      <c r="KAB36" s="416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6"/>
      <c r="KAN36" s="416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6"/>
      <c r="KAZ36" s="416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6"/>
      <c r="KBL36" s="416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6"/>
      <c r="KBX36" s="416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6"/>
      <c r="KCJ36" s="416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6"/>
      <c r="KCV36" s="416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6"/>
      <c r="KDH36" s="416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6"/>
      <c r="KDT36" s="416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6"/>
      <c r="KEF36" s="416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6"/>
      <c r="KER36" s="416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6"/>
      <c r="KFD36" s="416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6"/>
      <c r="KFP36" s="416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6"/>
      <c r="KGB36" s="416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6"/>
      <c r="KGN36" s="416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6"/>
      <c r="KGZ36" s="416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6"/>
      <c r="KHL36" s="416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6"/>
      <c r="KHX36" s="416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6"/>
      <c r="KIJ36" s="416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6"/>
      <c r="KIV36" s="416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6"/>
      <c r="KJH36" s="416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6"/>
      <c r="KJT36" s="416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6"/>
      <c r="KKF36" s="416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6"/>
      <c r="KKR36" s="416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6"/>
      <c r="KLD36" s="416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6"/>
      <c r="KLP36" s="416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6"/>
      <c r="KMB36" s="416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6"/>
      <c r="KMN36" s="416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6"/>
      <c r="KMZ36" s="416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6"/>
      <c r="KNL36" s="416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6"/>
      <c r="KNX36" s="416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6"/>
      <c r="KOJ36" s="416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6"/>
      <c r="KOV36" s="416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6"/>
      <c r="KPH36" s="416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6"/>
      <c r="KPT36" s="416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6"/>
      <c r="KQF36" s="416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6"/>
      <c r="KQR36" s="416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6"/>
      <c r="KRD36" s="416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6"/>
      <c r="KRP36" s="416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6"/>
      <c r="KSB36" s="416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6"/>
      <c r="KSN36" s="416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6"/>
      <c r="KSZ36" s="416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6"/>
      <c r="KTL36" s="416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6"/>
      <c r="KTX36" s="416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6"/>
      <c r="KUJ36" s="416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6"/>
      <c r="KUV36" s="416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6"/>
      <c r="KVH36" s="416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6"/>
      <c r="KVT36" s="416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6"/>
      <c r="KWF36" s="416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6"/>
      <c r="KWR36" s="416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6"/>
      <c r="KXD36" s="416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6"/>
      <c r="KXP36" s="416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6"/>
      <c r="KYB36" s="416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6"/>
      <c r="KYN36" s="416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6"/>
      <c r="KYZ36" s="416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6"/>
      <c r="KZL36" s="416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6"/>
      <c r="KZX36" s="416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6"/>
      <c r="LAJ36" s="416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6"/>
      <c r="LAV36" s="416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6"/>
      <c r="LBH36" s="416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6"/>
      <c r="LBT36" s="416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6"/>
      <c r="LCF36" s="416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6"/>
      <c r="LCR36" s="416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6"/>
      <c r="LDD36" s="416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6"/>
      <c r="LDP36" s="416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6"/>
      <c r="LEB36" s="416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6"/>
      <c r="LEN36" s="416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6"/>
      <c r="LEZ36" s="416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6"/>
      <c r="LFL36" s="416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6"/>
      <c r="LFX36" s="416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6"/>
      <c r="LGJ36" s="416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6"/>
      <c r="LGV36" s="416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6"/>
      <c r="LHH36" s="416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6"/>
      <c r="LHT36" s="416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6"/>
      <c r="LIF36" s="416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6"/>
      <c r="LIR36" s="416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6"/>
      <c r="LJD36" s="416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6"/>
      <c r="LJP36" s="416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6"/>
      <c r="LKB36" s="416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6"/>
      <c r="LKN36" s="416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6"/>
      <c r="LKZ36" s="416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6"/>
      <c r="LLL36" s="416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6"/>
      <c r="LLX36" s="416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6"/>
      <c r="LMJ36" s="416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6"/>
      <c r="LMV36" s="416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6"/>
      <c r="LNH36" s="416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6"/>
      <c r="LNT36" s="416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6"/>
      <c r="LOF36" s="416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6"/>
      <c r="LOR36" s="416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6"/>
      <c r="LPD36" s="416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6"/>
      <c r="LPP36" s="416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6"/>
      <c r="LQB36" s="416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6"/>
      <c r="LQN36" s="416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6"/>
      <c r="LQZ36" s="416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6"/>
      <c r="LRL36" s="416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6"/>
      <c r="LRX36" s="416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6"/>
      <c r="LSJ36" s="416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6"/>
      <c r="LSV36" s="416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6"/>
      <c r="LTH36" s="416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6"/>
      <c r="LTT36" s="416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6"/>
      <c r="LUF36" s="416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6"/>
      <c r="LUR36" s="416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6"/>
      <c r="LVD36" s="416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6"/>
      <c r="LVP36" s="416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6"/>
      <c r="LWB36" s="416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6"/>
      <c r="LWN36" s="416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6"/>
      <c r="LWZ36" s="416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6"/>
      <c r="LXL36" s="416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6"/>
      <c r="LXX36" s="416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6"/>
      <c r="LYJ36" s="416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6"/>
      <c r="LYV36" s="416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6"/>
      <c r="LZH36" s="416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6"/>
      <c r="LZT36" s="416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6"/>
      <c r="MAF36" s="416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6"/>
      <c r="MAR36" s="416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6"/>
      <c r="MBD36" s="416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6"/>
      <c r="MBP36" s="416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6"/>
      <c r="MCB36" s="416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6"/>
      <c r="MCN36" s="416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6"/>
      <c r="MCZ36" s="416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6"/>
      <c r="MDL36" s="416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6"/>
      <c r="MDX36" s="416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6"/>
      <c r="MEJ36" s="416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6"/>
      <c r="MEV36" s="416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6"/>
      <c r="MFH36" s="416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6"/>
      <c r="MFT36" s="416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6"/>
      <c r="MGF36" s="416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6"/>
      <c r="MGR36" s="416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6"/>
      <c r="MHD36" s="416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6"/>
      <c r="MHP36" s="416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6"/>
      <c r="MIB36" s="416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6"/>
      <c r="MIN36" s="416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6"/>
      <c r="MIZ36" s="416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6"/>
      <c r="MJL36" s="416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6"/>
      <c r="MJX36" s="416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6"/>
      <c r="MKJ36" s="416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6"/>
      <c r="MKV36" s="416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6"/>
      <c r="MLH36" s="416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6"/>
      <c r="MLT36" s="416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6"/>
      <c r="MMF36" s="416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6"/>
      <c r="MMR36" s="416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6"/>
      <c r="MND36" s="416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6"/>
      <c r="MNP36" s="416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6"/>
      <c r="MOB36" s="416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6"/>
      <c r="MON36" s="416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6"/>
      <c r="MOZ36" s="416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6"/>
      <c r="MPL36" s="416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6"/>
      <c r="MPX36" s="416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6"/>
      <c r="MQJ36" s="416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6"/>
      <c r="MQV36" s="416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6"/>
      <c r="MRH36" s="416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6"/>
      <c r="MRT36" s="416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6"/>
      <c r="MSF36" s="416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6"/>
      <c r="MSR36" s="416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6"/>
      <c r="MTD36" s="416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6"/>
      <c r="MTP36" s="416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6"/>
      <c r="MUB36" s="416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6"/>
      <c r="MUN36" s="416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6"/>
      <c r="MUZ36" s="416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6"/>
      <c r="MVL36" s="416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6"/>
      <c r="MVX36" s="416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6"/>
      <c r="MWJ36" s="416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6"/>
      <c r="MWV36" s="416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6"/>
      <c r="MXH36" s="416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6"/>
      <c r="MXT36" s="416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6"/>
      <c r="MYF36" s="416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6"/>
      <c r="MYR36" s="416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6"/>
      <c r="MZD36" s="416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6"/>
      <c r="MZP36" s="416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6"/>
      <c r="NAB36" s="416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6"/>
      <c r="NAN36" s="416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6"/>
      <c r="NAZ36" s="416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6"/>
      <c r="NBL36" s="416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6"/>
      <c r="NBX36" s="416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6"/>
      <c r="NCJ36" s="416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6"/>
      <c r="NCV36" s="416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6"/>
      <c r="NDH36" s="416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6"/>
      <c r="NDT36" s="416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6"/>
      <c r="NEF36" s="416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6"/>
      <c r="NER36" s="416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6"/>
      <c r="NFD36" s="416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6"/>
      <c r="NFP36" s="416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6"/>
      <c r="NGB36" s="416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6"/>
      <c r="NGN36" s="416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6"/>
      <c r="NGZ36" s="416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6"/>
      <c r="NHL36" s="416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6"/>
      <c r="NHX36" s="416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6"/>
      <c r="NIJ36" s="416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6"/>
      <c r="NIV36" s="416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6"/>
      <c r="NJH36" s="416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6"/>
      <c r="NJT36" s="416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6"/>
      <c r="NKF36" s="416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6"/>
      <c r="NKR36" s="416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6"/>
      <c r="NLD36" s="416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6"/>
      <c r="NLP36" s="416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6"/>
      <c r="NMB36" s="416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6"/>
      <c r="NMN36" s="416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6"/>
      <c r="NMZ36" s="416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6"/>
      <c r="NNL36" s="416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6"/>
      <c r="NNX36" s="416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6"/>
      <c r="NOJ36" s="416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6"/>
      <c r="NOV36" s="416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6"/>
      <c r="NPH36" s="416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6"/>
      <c r="NPT36" s="416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6"/>
      <c r="NQF36" s="416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6"/>
      <c r="NQR36" s="416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6"/>
      <c r="NRD36" s="416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6"/>
      <c r="NRP36" s="416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6"/>
      <c r="NSB36" s="416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6"/>
      <c r="NSN36" s="416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6"/>
      <c r="NSZ36" s="416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6"/>
      <c r="NTL36" s="416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6"/>
      <c r="NTX36" s="416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6"/>
      <c r="NUJ36" s="416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6"/>
      <c r="NUV36" s="416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6"/>
      <c r="NVH36" s="416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6"/>
      <c r="NVT36" s="416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6"/>
      <c r="NWF36" s="416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6"/>
      <c r="NWR36" s="416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6"/>
      <c r="NXD36" s="416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6"/>
      <c r="NXP36" s="416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6"/>
      <c r="NYB36" s="416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6"/>
      <c r="NYN36" s="416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6"/>
      <c r="NYZ36" s="416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6"/>
      <c r="NZL36" s="416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6"/>
      <c r="NZX36" s="416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6"/>
      <c r="OAJ36" s="416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6"/>
      <c r="OAV36" s="416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6"/>
      <c r="OBH36" s="416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6"/>
      <c r="OBT36" s="416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6"/>
      <c r="OCF36" s="416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6"/>
      <c r="OCR36" s="416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6"/>
      <c r="ODD36" s="416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6"/>
      <c r="ODP36" s="416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6"/>
      <c r="OEB36" s="416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6"/>
      <c r="OEN36" s="416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6"/>
      <c r="OEZ36" s="416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6"/>
      <c r="OFL36" s="416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6"/>
      <c r="OFX36" s="416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6"/>
      <c r="OGJ36" s="416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6"/>
      <c r="OGV36" s="416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6"/>
      <c r="OHH36" s="416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6"/>
      <c r="OHT36" s="416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6"/>
      <c r="OIF36" s="416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6"/>
      <c r="OIR36" s="416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6"/>
      <c r="OJD36" s="416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6"/>
      <c r="OJP36" s="416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6"/>
      <c r="OKB36" s="416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6"/>
      <c r="OKN36" s="416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6"/>
      <c r="OKZ36" s="416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6"/>
      <c r="OLL36" s="416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6"/>
      <c r="OLX36" s="416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6"/>
      <c r="OMJ36" s="416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6"/>
      <c r="OMV36" s="416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6"/>
      <c r="ONH36" s="416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6"/>
      <c r="ONT36" s="416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6"/>
      <c r="OOF36" s="416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6"/>
      <c r="OOR36" s="416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6"/>
      <c r="OPD36" s="416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6"/>
      <c r="OPP36" s="416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6"/>
      <c r="OQB36" s="416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6"/>
      <c r="OQN36" s="416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6"/>
      <c r="OQZ36" s="416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6"/>
      <c r="ORL36" s="416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6"/>
      <c r="ORX36" s="416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6"/>
      <c r="OSJ36" s="416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6"/>
      <c r="OSV36" s="416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6"/>
      <c r="OTH36" s="416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6"/>
      <c r="OTT36" s="416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6"/>
      <c r="OUF36" s="416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6"/>
      <c r="OUR36" s="416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6"/>
      <c r="OVD36" s="416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6"/>
      <c r="OVP36" s="416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6"/>
      <c r="OWB36" s="416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6"/>
      <c r="OWN36" s="416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6"/>
      <c r="OWZ36" s="416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6"/>
      <c r="OXL36" s="416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6"/>
      <c r="OXX36" s="416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6"/>
      <c r="OYJ36" s="416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6"/>
      <c r="OYV36" s="416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6"/>
      <c r="OZH36" s="416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6"/>
      <c r="OZT36" s="416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6"/>
      <c r="PAF36" s="416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6"/>
      <c r="PAR36" s="416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6"/>
      <c r="PBD36" s="416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6"/>
      <c r="PBP36" s="416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6"/>
      <c r="PCB36" s="416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6"/>
      <c r="PCN36" s="416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6"/>
      <c r="PCZ36" s="416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6"/>
      <c r="PDL36" s="416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6"/>
      <c r="PDX36" s="416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6"/>
      <c r="PEJ36" s="416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6"/>
      <c r="PEV36" s="416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6"/>
      <c r="PFH36" s="416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6"/>
      <c r="PFT36" s="416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6"/>
      <c r="PGF36" s="416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6"/>
      <c r="PGR36" s="416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6"/>
      <c r="PHD36" s="416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6"/>
      <c r="PHP36" s="416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6"/>
      <c r="PIB36" s="416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6"/>
      <c r="PIN36" s="416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6"/>
      <c r="PIZ36" s="416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6"/>
      <c r="PJL36" s="416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6"/>
      <c r="PJX36" s="416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6"/>
      <c r="PKJ36" s="416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6"/>
      <c r="PKV36" s="416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6"/>
      <c r="PLH36" s="416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6"/>
      <c r="PLT36" s="416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6"/>
      <c r="PMF36" s="416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6"/>
      <c r="PMR36" s="416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6"/>
      <c r="PND36" s="416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6"/>
      <c r="PNP36" s="416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6"/>
      <c r="POB36" s="416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6"/>
      <c r="PON36" s="416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6"/>
      <c r="POZ36" s="416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6"/>
      <c r="PPL36" s="416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6"/>
      <c r="PPX36" s="416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6"/>
      <c r="PQJ36" s="416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6"/>
      <c r="PQV36" s="416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6"/>
      <c r="PRH36" s="416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6"/>
      <c r="PRT36" s="416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6"/>
      <c r="PSF36" s="416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6"/>
      <c r="PSR36" s="416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6"/>
      <c r="PTD36" s="416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6"/>
      <c r="PTP36" s="416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6"/>
      <c r="PUB36" s="416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6"/>
      <c r="PUN36" s="416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6"/>
      <c r="PUZ36" s="416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6"/>
      <c r="PVL36" s="416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6"/>
      <c r="PVX36" s="416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6"/>
      <c r="PWJ36" s="416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6"/>
      <c r="PWV36" s="416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6"/>
      <c r="PXH36" s="416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6"/>
      <c r="PXT36" s="416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6"/>
      <c r="PYF36" s="416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6"/>
      <c r="PYR36" s="416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6"/>
      <c r="PZD36" s="416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6"/>
      <c r="PZP36" s="416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6"/>
      <c r="QAB36" s="416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6"/>
      <c r="QAN36" s="416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6"/>
      <c r="QAZ36" s="416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6"/>
      <c r="QBL36" s="416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6"/>
      <c r="QBX36" s="416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6"/>
      <c r="QCJ36" s="416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6"/>
      <c r="QCV36" s="416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6"/>
      <c r="QDH36" s="416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6"/>
      <c r="QDT36" s="416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6"/>
      <c r="QEF36" s="416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6"/>
      <c r="QER36" s="416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6"/>
      <c r="QFD36" s="416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6"/>
      <c r="QFP36" s="416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6"/>
      <c r="QGB36" s="416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6"/>
      <c r="QGN36" s="416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6"/>
      <c r="QGZ36" s="416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6"/>
      <c r="QHL36" s="416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6"/>
      <c r="QHX36" s="416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6"/>
      <c r="QIJ36" s="416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6"/>
      <c r="QIV36" s="416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6"/>
      <c r="QJH36" s="416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6"/>
      <c r="QJT36" s="416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6"/>
      <c r="QKF36" s="416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6"/>
      <c r="QKR36" s="416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6"/>
      <c r="QLD36" s="416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6"/>
      <c r="QLP36" s="416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6"/>
      <c r="QMB36" s="416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6"/>
      <c r="QMN36" s="416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6"/>
      <c r="QMZ36" s="416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6"/>
      <c r="QNL36" s="416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6"/>
      <c r="QNX36" s="416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6"/>
      <c r="QOJ36" s="416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6"/>
      <c r="QOV36" s="416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6"/>
      <c r="QPH36" s="416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6"/>
      <c r="QPT36" s="416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6"/>
      <c r="QQF36" s="416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6"/>
      <c r="QQR36" s="416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6"/>
      <c r="QRD36" s="416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6"/>
      <c r="QRP36" s="416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6"/>
      <c r="QSB36" s="416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6"/>
      <c r="QSN36" s="416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6"/>
      <c r="QSZ36" s="416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6"/>
      <c r="QTL36" s="416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6"/>
      <c r="QTX36" s="416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6"/>
      <c r="QUJ36" s="416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6"/>
      <c r="QUV36" s="416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6"/>
      <c r="QVH36" s="416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6"/>
      <c r="QVT36" s="416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6"/>
      <c r="QWF36" s="416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6"/>
      <c r="QWR36" s="416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6"/>
      <c r="QXD36" s="416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6"/>
      <c r="QXP36" s="416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6"/>
      <c r="QYB36" s="416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6"/>
      <c r="QYN36" s="416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6"/>
      <c r="QYZ36" s="416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6"/>
      <c r="QZL36" s="416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6"/>
      <c r="QZX36" s="416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6"/>
      <c r="RAJ36" s="416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6"/>
      <c r="RAV36" s="416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6"/>
      <c r="RBH36" s="416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6"/>
      <c r="RBT36" s="416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6"/>
      <c r="RCF36" s="416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6"/>
      <c r="RCR36" s="416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6"/>
      <c r="RDD36" s="416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6"/>
      <c r="RDP36" s="416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6"/>
      <c r="REB36" s="416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6"/>
      <c r="REN36" s="416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6"/>
      <c r="REZ36" s="416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6"/>
      <c r="RFL36" s="416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6"/>
      <c r="RFX36" s="416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6"/>
      <c r="RGJ36" s="416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6"/>
      <c r="RGV36" s="416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6"/>
      <c r="RHH36" s="416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6"/>
      <c r="RHT36" s="416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6"/>
      <c r="RIF36" s="416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6"/>
      <c r="RIR36" s="416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6"/>
      <c r="RJD36" s="416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6"/>
      <c r="RJP36" s="416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6"/>
      <c r="RKB36" s="416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6"/>
      <c r="RKN36" s="416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6"/>
      <c r="RKZ36" s="416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6"/>
      <c r="RLL36" s="416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6"/>
      <c r="RLX36" s="416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6"/>
      <c r="RMJ36" s="416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6"/>
      <c r="RMV36" s="416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6"/>
      <c r="RNH36" s="416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6"/>
      <c r="RNT36" s="416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6"/>
      <c r="ROF36" s="416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6"/>
      <c r="ROR36" s="416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6"/>
      <c r="RPD36" s="416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6"/>
      <c r="RPP36" s="416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6"/>
      <c r="RQB36" s="416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6"/>
      <c r="RQN36" s="416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6"/>
      <c r="RQZ36" s="416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6"/>
      <c r="RRL36" s="416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6"/>
      <c r="RRX36" s="416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6"/>
      <c r="RSJ36" s="416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6"/>
      <c r="RSV36" s="416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6"/>
      <c r="RTH36" s="416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6"/>
      <c r="RTT36" s="416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6"/>
      <c r="RUF36" s="416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6"/>
      <c r="RUR36" s="416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6"/>
      <c r="RVD36" s="416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6"/>
      <c r="RVP36" s="416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6"/>
      <c r="RWB36" s="416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6"/>
      <c r="RWN36" s="416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6"/>
      <c r="RWZ36" s="416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6"/>
      <c r="RXL36" s="416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6"/>
      <c r="RXX36" s="416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6"/>
      <c r="RYJ36" s="416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6"/>
      <c r="RYV36" s="416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6"/>
      <c r="RZH36" s="416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6"/>
      <c r="RZT36" s="416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6"/>
      <c r="SAF36" s="416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6"/>
      <c r="SAR36" s="416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6"/>
      <c r="SBD36" s="416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6"/>
      <c r="SBP36" s="416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6"/>
      <c r="SCB36" s="416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6"/>
      <c r="SCN36" s="416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6"/>
      <c r="SCZ36" s="416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6"/>
      <c r="SDL36" s="416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6"/>
      <c r="SDX36" s="416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6"/>
      <c r="SEJ36" s="416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6"/>
      <c r="SEV36" s="416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6"/>
      <c r="SFH36" s="416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6"/>
      <c r="SFT36" s="416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6"/>
      <c r="SGF36" s="416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6"/>
      <c r="SGR36" s="416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6"/>
      <c r="SHD36" s="416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6"/>
      <c r="SHP36" s="416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6"/>
      <c r="SIB36" s="416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6"/>
      <c r="SIN36" s="416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6"/>
      <c r="SIZ36" s="416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6"/>
      <c r="SJL36" s="416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6"/>
      <c r="SJX36" s="416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6"/>
      <c r="SKJ36" s="416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6"/>
      <c r="SKV36" s="416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6"/>
      <c r="SLH36" s="416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6"/>
      <c r="SLT36" s="416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6"/>
      <c r="SMF36" s="416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6"/>
      <c r="SMR36" s="416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6"/>
      <c r="SND36" s="416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6"/>
      <c r="SNP36" s="416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6"/>
      <c r="SOB36" s="416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6"/>
      <c r="SON36" s="416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6"/>
      <c r="SOZ36" s="416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6"/>
      <c r="SPL36" s="416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6"/>
      <c r="SPX36" s="416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6"/>
      <c r="SQJ36" s="416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6"/>
      <c r="SQV36" s="416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6"/>
      <c r="SRH36" s="416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6"/>
      <c r="SRT36" s="416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6"/>
      <c r="SSF36" s="416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6"/>
      <c r="SSR36" s="416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6"/>
      <c r="STD36" s="416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6"/>
      <c r="STP36" s="416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6"/>
      <c r="SUB36" s="416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6"/>
      <c r="SUN36" s="416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6"/>
      <c r="SUZ36" s="416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6"/>
      <c r="SVL36" s="416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6"/>
      <c r="SVX36" s="416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6"/>
      <c r="SWJ36" s="416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6"/>
      <c r="SWV36" s="416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6"/>
      <c r="SXH36" s="416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6"/>
      <c r="SXT36" s="416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6"/>
      <c r="SYF36" s="416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6"/>
      <c r="SYR36" s="416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6"/>
      <c r="SZD36" s="416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6"/>
      <c r="SZP36" s="416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6"/>
      <c r="TAB36" s="416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6"/>
      <c r="TAN36" s="416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6"/>
      <c r="TAZ36" s="416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6"/>
      <c r="TBL36" s="416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6"/>
      <c r="TBX36" s="416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6"/>
      <c r="TCJ36" s="416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6"/>
      <c r="TCV36" s="416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6"/>
      <c r="TDH36" s="416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6"/>
      <c r="TDT36" s="416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6"/>
      <c r="TEF36" s="416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6"/>
      <c r="TER36" s="416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6"/>
      <c r="TFD36" s="416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6"/>
      <c r="TFP36" s="416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6"/>
      <c r="TGB36" s="416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6"/>
      <c r="TGN36" s="416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6"/>
      <c r="TGZ36" s="416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6"/>
      <c r="THL36" s="416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6"/>
      <c r="THX36" s="416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6"/>
      <c r="TIJ36" s="416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6"/>
      <c r="TIV36" s="416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6"/>
      <c r="TJH36" s="416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6"/>
      <c r="TJT36" s="416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6"/>
      <c r="TKF36" s="416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6"/>
      <c r="TKR36" s="416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6"/>
      <c r="TLD36" s="416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6"/>
      <c r="TLP36" s="416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6"/>
      <c r="TMB36" s="416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6"/>
      <c r="TMN36" s="416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6"/>
      <c r="TMZ36" s="416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6"/>
      <c r="TNL36" s="416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6"/>
      <c r="TNX36" s="416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6"/>
      <c r="TOJ36" s="416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6"/>
      <c r="TOV36" s="416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6"/>
      <c r="TPH36" s="416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6"/>
      <c r="TPT36" s="416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6"/>
      <c r="TQF36" s="416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6"/>
      <c r="TQR36" s="416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6"/>
      <c r="TRD36" s="416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6"/>
      <c r="TRP36" s="416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6"/>
      <c r="TSB36" s="416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6"/>
      <c r="TSN36" s="416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6"/>
      <c r="TSZ36" s="416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6"/>
      <c r="TTL36" s="416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6"/>
      <c r="TTX36" s="416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6"/>
      <c r="TUJ36" s="416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6"/>
      <c r="TUV36" s="416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6"/>
      <c r="TVH36" s="416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6"/>
      <c r="TVT36" s="416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6"/>
      <c r="TWF36" s="416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6"/>
      <c r="TWR36" s="416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6"/>
      <c r="TXD36" s="416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6"/>
      <c r="TXP36" s="416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6"/>
      <c r="TYB36" s="416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6"/>
      <c r="TYN36" s="416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6"/>
      <c r="TYZ36" s="416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6"/>
      <c r="TZL36" s="416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6"/>
      <c r="TZX36" s="416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6"/>
      <c r="UAJ36" s="416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6"/>
      <c r="UAV36" s="416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6"/>
      <c r="UBH36" s="416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6"/>
      <c r="UBT36" s="416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6"/>
      <c r="UCF36" s="416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6"/>
      <c r="UCR36" s="416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6"/>
      <c r="UDD36" s="416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6"/>
      <c r="UDP36" s="416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6"/>
      <c r="UEB36" s="416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6"/>
      <c r="UEN36" s="416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6"/>
      <c r="UEZ36" s="416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6"/>
      <c r="UFL36" s="416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6"/>
      <c r="UFX36" s="416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6"/>
      <c r="UGJ36" s="416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6"/>
      <c r="UGV36" s="416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6"/>
      <c r="UHH36" s="416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6"/>
      <c r="UHT36" s="416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6"/>
      <c r="UIF36" s="416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6"/>
      <c r="UIR36" s="416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6"/>
      <c r="UJD36" s="416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6"/>
      <c r="UJP36" s="416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6"/>
      <c r="UKB36" s="416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6"/>
      <c r="UKN36" s="416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6"/>
      <c r="UKZ36" s="416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6"/>
      <c r="ULL36" s="416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6"/>
      <c r="ULX36" s="416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6"/>
      <c r="UMJ36" s="416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6"/>
      <c r="UMV36" s="416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6"/>
      <c r="UNH36" s="416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6"/>
      <c r="UNT36" s="416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6"/>
      <c r="UOF36" s="416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6"/>
      <c r="UOR36" s="416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6"/>
      <c r="UPD36" s="416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6"/>
      <c r="UPP36" s="416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6"/>
      <c r="UQB36" s="416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6"/>
      <c r="UQN36" s="416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6"/>
      <c r="UQZ36" s="416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6"/>
      <c r="URL36" s="416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6"/>
      <c r="URX36" s="416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6"/>
      <c r="USJ36" s="416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6"/>
      <c r="USV36" s="416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6"/>
      <c r="UTH36" s="416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6"/>
      <c r="UTT36" s="416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6"/>
      <c r="UUF36" s="416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6"/>
      <c r="UUR36" s="416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6"/>
      <c r="UVD36" s="416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6"/>
      <c r="UVP36" s="416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6"/>
      <c r="UWB36" s="416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6"/>
      <c r="UWN36" s="416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6"/>
      <c r="UWZ36" s="416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6"/>
      <c r="UXL36" s="416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6"/>
      <c r="UXX36" s="416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6"/>
      <c r="UYJ36" s="416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6"/>
      <c r="UYV36" s="416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6"/>
      <c r="UZH36" s="416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6"/>
      <c r="UZT36" s="416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6"/>
      <c r="VAF36" s="416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6"/>
      <c r="VAR36" s="416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6"/>
      <c r="VBD36" s="416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6"/>
      <c r="VBP36" s="416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6"/>
      <c r="VCB36" s="416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6"/>
      <c r="VCN36" s="416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6"/>
      <c r="VCZ36" s="416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6"/>
      <c r="VDL36" s="416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6"/>
      <c r="VDX36" s="416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6"/>
      <c r="VEJ36" s="416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6"/>
      <c r="VEV36" s="416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6"/>
      <c r="VFH36" s="416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6"/>
      <c r="VFT36" s="416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6"/>
      <c r="VGF36" s="416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6"/>
      <c r="VGR36" s="416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6"/>
      <c r="VHD36" s="416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6"/>
      <c r="VHP36" s="416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6"/>
      <c r="VIB36" s="416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6"/>
      <c r="VIN36" s="416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6"/>
      <c r="VIZ36" s="416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6"/>
      <c r="VJL36" s="416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6"/>
      <c r="VJX36" s="416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6"/>
      <c r="VKJ36" s="416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6"/>
      <c r="VKV36" s="416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6"/>
      <c r="VLH36" s="416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6"/>
      <c r="VLT36" s="416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6"/>
      <c r="VMF36" s="416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6"/>
      <c r="VMR36" s="416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6"/>
      <c r="VND36" s="416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6"/>
      <c r="VNP36" s="416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6"/>
      <c r="VOB36" s="416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6"/>
      <c r="VON36" s="416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6"/>
      <c r="VOZ36" s="416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6"/>
      <c r="VPL36" s="416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6"/>
      <c r="VPX36" s="416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6"/>
      <c r="VQJ36" s="416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6"/>
      <c r="VQV36" s="416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6"/>
      <c r="VRH36" s="416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6"/>
      <c r="VRT36" s="416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6"/>
      <c r="VSF36" s="416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6"/>
      <c r="VSR36" s="416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6"/>
      <c r="VTD36" s="416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6"/>
      <c r="VTP36" s="416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6"/>
      <c r="VUB36" s="416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6"/>
      <c r="VUN36" s="416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6"/>
      <c r="VUZ36" s="416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6"/>
      <c r="VVL36" s="416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6"/>
      <c r="VVX36" s="416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6"/>
      <c r="VWJ36" s="416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6"/>
      <c r="VWV36" s="416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6"/>
      <c r="VXH36" s="416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6"/>
      <c r="VXT36" s="416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6"/>
      <c r="VYF36" s="416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6"/>
      <c r="VYR36" s="416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6"/>
      <c r="VZD36" s="416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6"/>
      <c r="VZP36" s="416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6"/>
      <c r="WAB36" s="416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6"/>
      <c r="WAN36" s="416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6"/>
      <c r="WAZ36" s="416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6"/>
      <c r="WBL36" s="416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6"/>
      <c r="WBX36" s="416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6"/>
      <c r="WCJ36" s="416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6"/>
      <c r="WCV36" s="416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6"/>
      <c r="WDH36" s="416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6"/>
      <c r="WDT36" s="416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6"/>
      <c r="WEF36" s="416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6"/>
      <c r="WER36" s="416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6"/>
      <c r="WFD36" s="416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6"/>
      <c r="WFP36" s="416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6"/>
      <c r="WGB36" s="416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6"/>
      <c r="WGN36" s="416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6"/>
      <c r="WGZ36" s="416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6"/>
      <c r="WHL36" s="416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6"/>
      <c r="WHX36" s="416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6"/>
      <c r="WIJ36" s="416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6"/>
      <c r="WIV36" s="416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6"/>
      <c r="WJH36" s="416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6"/>
      <c r="WJT36" s="416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6"/>
      <c r="WKF36" s="416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6"/>
      <c r="WKR36" s="416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6"/>
      <c r="WLD36" s="416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6"/>
      <c r="WLP36" s="416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6"/>
      <c r="WMB36" s="416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6"/>
      <c r="WMN36" s="416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6"/>
      <c r="WMZ36" s="416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6"/>
      <c r="WNL36" s="416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6"/>
      <c r="WNX36" s="416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6"/>
      <c r="WOJ36" s="416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6"/>
      <c r="WOV36" s="416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6"/>
      <c r="WPH36" s="416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6"/>
      <c r="WPT36" s="416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6"/>
      <c r="WQF36" s="416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6"/>
      <c r="WQR36" s="416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6"/>
      <c r="WRD36" s="416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6"/>
      <c r="WRP36" s="416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6"/>
      <c r="WSB36" s="416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6"/>
      <c r="WSN36" s="416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6"/>
      <c r="WSZ36" s="416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6"/>
      <c r="WTL36" s="416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6"/>
      <c r="WTX36" s="416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6"/>
      <c r="WUJ36" s="416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6"/>
      <c r="WUV36" s="416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6"/>
      <c r="WVH36" s="416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6"/>
      <c r="WVT36" s="416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6"/>
      <c r="WWF36" s="416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6"/>
      <c r="WWR36" s="416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6"/>
      <c r="WXD36" s="416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6"/>
      <c r="WXP36" s="416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6"/>
      <c r="WYB36" s="416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6"/>
      <c r="WYN36" s="416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6"/>
      <c r="WYZ36" s="416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6"/>
      <c r="WZL36" s="416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6"/>
      <c r="WZX36" s="416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6"/>
      <c r="XAJ36" s="416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6"/>
      <c r="XAV36" s="416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6"/>
      <c r="XBH36" s="416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6"/>
      <c r="XBT36" s="416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6"/>
      <c r="XCF36" s="416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6"/>
      <c r="XCR36" s="416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6"/>
      <c r="XDD36" s="416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6"/>
      <c r="XDP36" s="416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6"/>
      <c r="XEB36" s="416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6"/>
      <c r="XEN36" s="416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6"/>
      <c r="XEZ36" s="416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10817653</v>
      </c>
      <c r="D37" s="38">
        <v>11445768</v>
      </c>
      <c r="E37" s="38">
        <v>13933215</v>
      </c>
      <c r="F37" s="16">
        <v>15305327</v>
      </c>
      <c r="G37" s="16">
        <v>16689625</v>
      </c>
      <c r="H37" s="17">
        <v>17947289</v>
      </c>
      <c r="I37" s="16">
        <v>4686023</v>
      </c>
      <c r="J37" s="204">
        <v>3918607</v>
      </c>
      <c r="L37" s="96">
        <f>C37/C36</f>
        <v>0.87302699094146929</v>
      </c>
      <c r="M37" s="96">
        <f t="shared" ref="M37:R37" si="32">D37/D36</f>
        <v>0.86729838427355965</v>
      </c>
      <c r="N37" s="96">
        <f t="shared" si="32"/>
        <v>0.8759037706343098</v>
      </c>
      <c r="O37" s="96">
        <f t="shared" si="32"/>
        <v>0.86908236686303175</v>
      </c>
      <c r="P37" s="96">
        <f t="shared" si="32"/>
        <v>0.86891848819988426</v>
      </c>
      <c r="Q37" s="96">
        <f t="shared" si="32"/>
        <v>0.87036557917902957</v>
      </c>
      <c r="R37" s="96">
        <f t="shared" si="32"/>
        <v>0.88263964087328528</v>
      </c>
      <c r="S37" s="435">
        <f>J37/J36</f>
        <v>0.8736280334531209</v>
      </c>
      <c r="U37" s="127">
        <f t="shared" si="2"/>
        <v>-0.16376701522805159</v>
      </c>
      <c r="V37" s="124">
        <f t="shared" si="3"/>
        <v>-0.90116074201643803</v>
      </c>
    </row>
    <row r="38" spans="1:16384" customFormat="1" ht="20.100000000000001" customHeight="1" thickBot="1" x14ac:dyDescent="0.3">
      <c r="A38" s="57"/>
      <c r="B38" t="s">
        <v>20</v>
      </c>
      <c r="C38" s="37">
        <v>1573319</v>
      </c>
      <c r="D38" s="38">
        <v>1751268</v>
      </c>
      <c r="E38" s="38">
        <v>1974029</v>
      </c>
      <c r="F38" s="16">
        <v>2305578</v>
      </c>
      <c r="G38" s="16">
        <v>2517729</v>
      </c>
      <c r="H38" s="17">
        <v>2673114</v>
      </c>
      <c r="I38" s="16">
        <v>623078</v>
      </c>
      <c r="J38" s="204">
        <v>566834</v>
      </c>
      <c r="L38" s="96">
        <f>C38/C36</f>
        <v>0.12697300905853068</v>
      </c>
      <c r="M38" s="96">
        <f t="shared" ref="M38:R38" si="33">D38/D36</f>
        <v>0.1327016157264404</v>
      </c>
      <c r="N38" s="96">
        <f t="shared" si="33"/>
        <v>0.12409622936569024</v>
      </c>
      <c r="O38" s="96">
        <f t="shared" si="33"/>
        <v>0.13091763313696825</v>
      </c>
      <c r="P38" s="96">
        <f t="shared" si="33"/>
        <v>0.13108151180011574</v>
      </c>
      <c r="Q38" s="96">
        <f t="shared" si="33"/>
        <v>0.12963442082097038</v>
      </c>
      <c r="R38" s="96">
        <f t="shared" si="33"/>
        <v>0.11736035912671468</v>
      </c>
      <c r="S38" s="435">
        <f>J38/J36</f>
        <v>0.12637196654687913</v>
      </c>
      <c r="U38" s="125">
        <f t="shared" si="2"/>
        <v>-9.0267992129396318E-2</v>
      </c>
      <c r="V38" s="124">
        <f t="shared" si="3"/>
        <v>0.90116074201644492</v>
      </c>
    </row>
    <row r="39" spans="1:16384" ht="20.100000000000001" customHeight="1" thickBot="1" x14ac:dyDescent="0.3">
      <c r="A39" s="10" t="s">
        <v>6</v>
      </c>
      <c r="B39" s="11"/>
      <c r="C39" s="18">
        <v>37960402</v>
      </c>
      <c r="D39" s="19">
        <v>34839265</v>
      </c>
      <c r="E39" s="19">
        <v>32218645</v>
      </c>
      <c r="F39" s="19">
        <v>32597079</v>
      </c>
      <c r="G39" s="19">
        <v>32321835</v>
      </c>
      <c r="H39" s="20">
        <v>34173259</v>
      </c>
      <c r="I39" s="19">
        <v>8890632</v>
      </c>
      <c r="J39" s="188">
        <v>8026800</v>
      </c>
      <c r="L39" s="156">
        <f>C39/C45</f>
        <v>0.45083882687373805</v>
      </c>
      <c r="M39" s="156">
        <f t="shared" ref="M39:R39" si="34">D39/D45</f>
        <v>0.41152754308952011</v>
      </c>
      <c r="N39" s="156">
        <f t="shared" si="34"/>
        <v>0.37432112521898186</v>
      </c>
      <c r="O39" s="156">
        <f t="shared" si="34"/>
        <v>0.35885307896780821</v>
      </c>
      <c r="P39" s="156">
        <f t="shared" si="34"/>
        <v>0.3433488775216505</v>
      </c>
      <c r="Q39" s="156">
        <f t="shared" si="34"/>
        <v>0.34359528187016891</v>
      </c>
      <c r="R39" s="156">
        <f t="shared" si="34"/>
        <v>0.35814404979918973</v>
      </c>
      <c r="S39" s="434">
        <f>J39/J45</f>
        <v>0.36647027960182998</v>
      </c>
      <c r="U39" s="122">
        <f t="shared" si="2"/>
        <v>-9.7162046522676904E-2</v>
      </c>
      <c r="V39" s="151">
        <f t="shared" si="3"/>
        <v>0.83262298026402504</v>
      </c>
    </row>
    <row r="40" spans="1:16384" customFormat="1" ht="20.100000000000001" customHeight="1" x14ac:dyDescent="0.25">
      <c r="A40" s="57"/>
      <c r="B40" t="s">
        <v>19</v>
      </c>
      <c r="C40" s="37">
        <v>26995721</v>
      </c>
      <c r="D40" s="38">
        <v>25179495</v>
      </c>
      <c r="E40" s="38">
        <v>24074185</v>
      </c>
      <c r="F40" s="16">
        <v>24662553</v>
      </c>
      <c r="G40" s="16">
        <v>24734010</v>
      </c>
      <c r="H40" s="17">
        <v>26149946</v>
      </c>
      <c r="I40" s="16">
        <v>6824099</v>
      </c>
      <c r="J40" s="204">
        <v>6218306</v>
      </c>
      <c r="L40" s="96">
        <f>C40/C39</f>
        <v>0.711154771227133</v>
      </c>
      <c r="M40" s="96">
        <f t="shared" ref="M40:R40" si="35">D40/D39</f>
        <v>0.7227332436548245</v>
      </c>
      <c r="N40" s="96">
        <f t="shared" si="35"/>
        <v>0.74721283281776751</v>
      </c>
      <c r="O40" s="96">
        <f t="shared" si="35"/>
        <v>0.75658782187201501</v>
      </c>
      <c r="P40" s="96">
        <f t="shared" si="35"/>
        <v>0.76524151552657826</v>
      </c>
      <c r="Q40" s="96">
        <f t="shared" si="35"/>
        <v>0.76521662742204366</v>
      </c>
      <c r="R40" s="96">
        <f t="shared" si="35"/>
        <v>0.76756061886264104</v>
      </c>
      <c r="S40" s="435">
        <f>J40/J39</f>
        <v>0.77469302835501075</v>
      </c>
      <c r="U40" s="127">
        <f t="shared" si="2"/>
        <v>-8.8772598404565931E-2</v>
      </c>
      <c r="V40" s="124">
        <f t="shared" si="3"/>
        <v>0.71324094923697068</v>
      </c>
    </row>
    <row r="41" spans="1:16384" customFormat="1" ht="20.100000000000001" customHeight="1" thickBot="1" x14ac:dyDescent="0.3">
      <c r="A41" s="57"/>
      <c r="B41" t="s">
        <v>20</v>
      </c>
      <c r="C41" s="37">
        <v>10964681</v>
      </c>
      <c r="D41" s="38">
        <v>9659770</v>
      </c>
      <c r="E41" s="38">
        <v>8144460</v>
      </c>
      <c r="F41" s="16">
        <v>7934526</v>
      </c>
      <c r="G41" s="16">
        <v>7587825</v>
      </c>
      <c r="H41" s="17">
        <v>8023313</v>
      </c>
      <c r="I41" s="16">
        <v>2066533</v>
      </c>
      <c r="J41" s="204">
        <v>1808494</v>
      </c>
      <c r="L41" s="96">
        <f>C41/C39</f>
        <v>0.28884522877286706</v>
      </c>
      <c r="M41" s="96">
        <f t="shared" ref="M41:R41" si="36">D41/D39</f>
        <v>0.2772667563451755</v>
      </c>
      <c r="N41" s="96">
        <f t="shared" si="36"/>
        <v>0.25278716718223254</v>
      </c>
      <c r="O41" s="96">
        <f t="shared" si="36"/>
        <v>0.24341217812798502</v>
      </c>
      <c r="P41" s="96">
        <f t="shared" si="36"/>
        <v>0.23475848447342176</v>
      </c>
      <c r="Q41" s="96">
        <f t="shared" si="36"/>
        <v>0.23478337257795634</v>
      </c>
      <c r="R41" s="96">
        <f t="shared" si="36"/>
        <v>0.23243938113735896</v>
      </c>
      <c r="S41" s="435">
        <f>J41/J39</f>
        <v>0.22530697164498928</v>
      </c>
      <c r="U41" s="125">
        <f t="shared" si="2"/>
        <v>-0.1248656566335984</v>
      </c>
      <c r="V41" s="124">
        <f t="shared" si="3"/>
        <v>-0.7132409492369679</v>
      </c>
    </row>
    <row r="42" spans="1:16384" ht="20.100000000000001" customHeight="1" thickBot="1" x14ac:dyDescent="0.3">
      <c r="A42" s="10" t="s">
        <v>7</v>
      </c>
      <c r="B42" s="11"/>
      <c r="C42" s="18">
        <v>92214</v>
      </c>
      <c r="D42" s="19">
        <v>102073</v>
      </c>
      <c r="E42" s="19">
        <v>98187</v>
      </c>
      <c r="F42" s="19">
        <v>103230</v>
      </c>
      <c r="G42" s="19">
        <v>97666</v>
      </c>
      <c r="H42" s="20">
        <v>119643</v>
      </c>
      <c r="I42" s="19">
        <v>22998</v>
      </c>
      <c r="J42" s="188">
        <v>24001</v>
      </c>
      <c r="L42" s="156">
        <f>C42/C45</f>
        <v>1.095184702768292E-3</v>
      </c>
      <c r="M42" s="156">
        <f t="shared" ref="M42:R42" si="37">D42/D45</f>
        <v>1.2057042795184279E-3</v>
      </c>
      <c r="N42" s="156">
        <f t="shared" si="37"/>
        <v>1.1407515220418539E-3</v>
      </c>
      <c r="O42" s="156">
        <f t="shared" si="37"/>
        <v>1.1364332166648073E-3</v>
      </c>
      <c r="P42" s="156">
        <f t="shared" si="37"/>
        <v>1.0374878614419483E-3</v>
      </c>
      <c r="Q42" s="156">
        <f t="shared" si="37"/>
        <v>1.2029514161582488E-3</v>
      </c>
      <c r="R42" s="156">
        <f t="shared" si="37"/>
        <v>9.2643547244805158E-4</v>
      </c>
      <c r="S42" s="434">
        <f>J42/J45</f>
        <v>1.0957857652767629E-3</v>
      </c>
      <c r="U42" s="82">
        <f t="shared" si="2"/>
        <v>4.3612488042438474E-2</v>
      </c>
      <c r="V42" s="151">
        <f t="shared" si="3"/>
        <v>1.6935029282871134E-2</v>
      </c>
    </row>
    <row r="43" spans="1:16384" customFormat="1" ht="20.100000000000001" customHeight="1" x14ac:dyDescent="0.25">
      <c r="A43" s="57"/>
      <c r="B43" t="s">
        <v>19</v>
      </c>
      <c r="C43" s="37">
        <v>72657</v>
      </c>
      <c r="D43" s="38">
        <v>85730</v>
      </c>
      <c r="E43" s="38">
        <v>80250</v>
      </c>
      <c r="F43" s="16">
        <v>91784</v>
      </c>
      <c r="G43" s="16">
        <v>89299</v>
      </c>
      <c r="H43" s="17">
        <v>110406</v>
      </c>
      <c r="I43" s="16">
        <v>21366</v>
      </c>
      <c r="J43" s="204">
        <v>22629</v>
      </c>
      <c r="L43" s="96">
        <f>C43/C42</f>
        <v>0.78791723599453445</v>
      </c>
      <c r="M43" s="96">
        <f t="shared" ref="M43:R43" si="38">D43/D42</f>
        <v>0.83988909897818231</v>
      </c>
      <c r="N43" s="96">
        <f t="shared" si="38"/>
        <v>0.81731797488465885</v>
      </c>
      <c r="O43" s="96">
        <f t="shared" si="38"/>
        <v>0.88912137944396008</v>
      </c>
      <c r="P43" s="96">
        <f t="shared" si="38"/>
        <v>0.91433047324555117</v>
      </c>
      <c r="Q43" s="96">
        <f t="shared" si="38"/>
        <v>0.9227953160652943</v>
      </c>
      <c r="R43" s="96">
        <f t="shared" si="38"/>
        <v>0.92903730759196457</v>
      </c>
      <c r="S43" s="435">
        <f>J43/J42</f>
        <v>0.94283571517853426</v>
      </c>
      <c r="U43" s="127">
        <f t="shared" si="2"/>
        <v>5.9112608817747825E-2</v>
      </c>
      <c r="V43" s="124">
        <f t="shared" si="3"/>
        <v>1.3798407586569694</v>
      </c>
    </row>
    <row r="44" spans="1:16384" customFormat="1" ht="20.100000000000001" customHeight="1" thickBot="1" x14ac:dyDescent="0.3">
      <c r="A44" s="57"/>
      <c r="B44" t="s">
        <v>20</v>
      </c>
      <c r="C44" s="37">
        <v>19557</v>
      </c>
      <c r="D44" s="38">
        <v>16343</v>
      </c>
      <c r="E44" s="38">
        <v>17937</v>
      </c>
      <c r="F44" s="16">
        <v>11446</v>
      </c>
      <c r="G44" s="16">
        <v>8367</v>
      </c>
      <c r="H44" s="17">
        <v>9237</v>
      </c>
      <c r="I44" s="16">
        <v>1632</v>
      </c>
      <c r="J44" s="204">
        <v>1372</v>
      </c>
      <c r="L44" s="96">
        <f>C44/C42</f>
        <v>0.21208276400546555</v>
      </c>
      <c r="M44" s="96">
        <f t="shared" ref="M44:R44" si="39">D44/D42</f>
        <v>0.16011090102181771</v>
      </c>
      <c r="N44" s="96">
        <f t="shared" si="39"/>
        <v>0.18268202511534112</v>
      </c>
      <c r="O44" s="96">
        <f t="shared" si="39"/>
        <v>0.11087862055603991</v>
      </c>
      <c r="P44" s="96">
        <f t="shared" si="39"/>
        <v>8.5669526754448833E-2</v>
      </c>
      <c r="Q44" s="96">
        <f t="shared" si="39"/>
        <v>7.7204683934705753E-2</v>
      </c>
      <c r="R44" s="96">
        <f t="shared" si="39"/>
        <v>7.0962692408035488E-2</v>
      </c>
      <c r="S44" s="435">
        <f>J44/J42</f>
        <v>5.7164284821465773E-2</v>
      </c>
      <c r="U44" s="125">
        <f t="shared" si="2"/>
        <v>-0.15931372549019607</v>
      </c>
      <c r="V44" s="124">
        <f t="shared" si="3"/>
        <v>-1.3798407586569714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84199496</v>
      </c>
      <c r="D45" s="103">
        <f t="shared" si="40"/>
        <v>84658404</v>
      </c>
      <c r="E45" s="103">
        <f t="shared" si="40"/>
        <v>86072206</v>
      </c>
      <c r="F45" s="103">
        <f t="shared" si="40"/>
        <v>90836838</v>
      </c>
      <c r="G45" s="103">
        <f t="shared" si="40"/>
        <v>94137005</v>
      </c>
      <c r="H45" s="202">
        <f t="shared" si="40"/>
        <v>99457882</v>
      </c>
      <c r="I45" s="229">
        <f t="shared" si="40"/>
        <v>24824179</v>
      </c>
      <c r="J45" s="227">
        <f t="shared" si="40"/>
        <v>21903004</v>
      </c>
      <c r="L45" s="108">
        <f>L7+L10+L13+L16+L18+L21+L24+L27+L30+L33+L36+L39+L42</f>
        <v>1</v>
      </c>
      <c r="M45" s="108">
        <f t="shared" ref="M45:R45" si="41">M7+M10+M13+M16+M18+M21+M24+M27+M30+M33+M36+M39+M42</f>
        <v>0.99999999999999989</v>
      </c>
      <c r="N45" s="108">
        <f t="shared" si="41"/>
        <v>1</v>
      </c>
      <c r="O45" s="108">
        <f t="shared" si="41"/>
        <v>1</v>
      </c>
      <c r="P45" s="108">
        <f t="shared" si="41"/>
        <v>1</v>
      </c>
      <c r="Q45" s="108">
        <f t="shared" si="41"/>
        <v>1</v>
      </c>
      <c r="R45" s="108">
        <f t="shared" si="41"/>
        <v>1</v>
      </c>
      <c r="S45" s="436">
        <f>S7+S10+S13+S16+S18+S21+S24+S27+S30+S33+S36+S39+S42</f>
        <v>1</v>
      </c>
      <c r="U45" s="112">
        <f t="shared" si="2"/>
        <v>-0.11767458653919632</v>
      </c>
      <c r="V45" s="154">
        <f t="shared" si="3"/>
        <v>0</v>
      </c>
    </row>
    <row r="46" spans="1:16384" customFormat="1" ht="20.100000000000001" customHeight="1" x14ac:dyDescent="0.25">
      <c r="A46" s="57"/>
      <c r="B46" t="s">
        <v>19</v>
      </c>
      <c r="C46" s="417">
        <f t="shared" si="40"/>
        <v>47415131</v>
      </c>
      <c r="D46" s="418">
        <f t="shared" si="40"/>
        <v>47322300</v>
      </c>
      <c r="E46" s="418">
        <f t="shared" si="40"/>
        <v>49871335</v>
      </c>
      <c r="F46" s="418">
        <f t="shared" si="40"/>
        <v>54010157</v>
      </c>
      <c r="G46" s="418">
        <f t="shared" si="40"/>
        <v>54827701</v>
      </c>
      <c r="H46" s="304">
        <f t="shared" si="40"/>
        <v>57741635</v>
      </c>
      <c r="I46" s="418">
        <f t="shared" si="40"/>
        <v>15115061</v>
      </c>
      <c r="J46" s="419">
        <f t="shared" si="40"/>
        <v>13215953</v>
      </c>
      <c r="L46" s="115">
        <f>C46/C45</f>
        <v>0.56312844200397594</v>
      </c>
      <c r="M46" s="115">
        <f t="shared" ref="M46:R46" si="42">D46/D45</f>
        <v>0.5589793542528867</v>
      </c>
      <c r="N46" s="115">
        <f t="shared" si="42"/>
        <v>0.57941276653232288</v>
      </c>
      <c r="O46" s="115">
        <f t="shared" si="42"/>
        <v>0.59458429189267903</v>
      </c>
      <c r="P46" s="115">
        <f t="shared" si="42"/>
        <v>0.58242453113948123</v>
      </c>
      <c r="Q46" s="115">
        <f t="shared" si="42"/>
        <v>0.58056369026639842</v>
      </c>
      <c r="R46" s="115">
        <f t="shared" si="42"/>
        <v>0.60888462816836764</v>
      </c>
      <c r="S46" s="435">
        <f>J46/J45</f>
        <v>0.60338540777328986</v>
      </c>
      <c r="U46" s="127">
        <f t="shared" si="2"/>
        <v>-0.12564342280854837</v>
      </c>
      <c r="V46" s="124">
        <f t="shared" si="3"/>
        <v>-0.54992203950777752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3">C9+C12+C15+C20+C23+C26+C29+C32+C35+C38+C41+C44</f>
        <v>36784365</v>
      </c>
      <c r="D47" s="170">
        <f t="shared" si="43"/>
        <v>37336104</v>
      </c>
      <c r="E47" s="170">
        <f t="shared" si="43"/>
        <v>36200871</v>
      </c>
      <c r="F47" s="170">
        <f t="shared" si="43"/>
        <v>36826681</v>
      </c>
      <c r="G47" s="170">
        <f t="shared" si="43"/>
        <v>39309304</v>
      </c>
      <c r="H47" s="59">
        <f t="shared" si="43"/>
        <v>41716247</v>
      </c>
      <c r="I47" s="170">
        <f t="shared" si="43"/>
        <v>9709118</v>
      </c>
      <c r="J47" s="282">
        <f t="shared" si="43"/>
        <v>8687051</v>
      </c>
      <c r="L47" s="284">
        <f>C47/C45</f>
        <v>0.43687155799602412</v>
      </c>
      <c r="M47" s="284">
        <f t="shared" ref="M47:R47" si="44">D47/D45</f>
        <v>0.4410206457471133</v>
      </c>
      <c r="N47" s="284">
        <f t="shared" si="44"/>
        <v>0.42058723346767712</v>
      </c>
      <c r="O47" s="284">
        <f t="shared" si="44"/>
        <v>0.40541570810732097</v>
      </c>
      <c r="P47" s="284">
        <f t="shared" si="44"/>
        <v>0.41757546886051877</v>
      </c>
      <c r="Q47" s="284">
        <f t="shared" si="44"/>
        <v>0.41943630973360163</v>
      </c>
      <c r="R47" s="284">
        <f t="shared" si="44"/>
        <v>0.39111537183163236</v>
      </c>
      <c r="S47" s="437">
        <f>J47/J45</f>
        <v>0.39661459222671008</v>
      </c>
      <c r="U47" s="125">
        <f t="shared" si="2"/>
        <v>-0.10526877930621505</v>
      </c>
      <c r="V47" s="126">
        <f t="shared" si="3"/>
        <v>0.54992203950777196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74" t="s">
        <v>92</v>
      </c>
      <c r="B52" s="497"/>
      <c r="C52" s="476">
        <v>2016</v>
      </c>
      <c r="D52" s="478">
        <v>2017</v>
      </c>
      <c r="E52" s="488">
        <v>2018</v>
      </c>
      <c r="F52" s="478">
        <v>2019</v>
      </c>
      <c r="G52" s="478">
        <v>2020</v>
      </c>
      <c r="H52" s="482">
        <v>2021</v>
      </c>
      <c r="I52" s="484" t="str">
        <f>I5</f>
        <v>janeiro - março</v>
      </c>
      <c r="J52" s="485"/>
      <c r="L52" s="505">
        <v>2016</v>
      </c>
      <c r="M52" s="478">
        <v>2017</v>
      </c>
      <c r="N52" s="478">
        <v>2018</v>
      </c>
      <c r="O52" s="482">
        <v>2019</v>
      </c>
      <c r="P52" s="482">
        <v>2020</v>
      </c>
      <c r="Q52" s="482">
        <v>2021</v>
      </c>
      <c r="R52" s="484" t="s">
        <v>84</v>
      </c>
      <c r="S52" s="485"/>
      <c r="U52" s="503" t="s">
        <v>89</v>
      </c>
      <c r="V52" s="504"/>
    </row>
    <row r="53" spans="1:22" ht="20.100000000000001" customHeight="1" thickBot="1" x14ac:dyDescent="0.3">
      <c r="A53" s="498"/>
      <c r="B53" s="499"/>
      <c r="C53" s="493">
        <v>2016</v>
      </c>
      <c r="D53" s="492">
        <v>2017</v>
      </c>
      <c r="E53" s="496"/>
      <c r="F53" s="492"/>
      <c r="G53" s="492">
        <v>2018</v>
      </c>
      <c r="H53" s="502"/>
      <c r="I53" s="412">
        <v>2021</v>
      </c>
      <c r="J53" s="203">
        <v>2022</v>
      </c>
      <c r="L53" s="506"/>
      <c r="M53" s="492"/>
      <c r="N53" s="492"/>
      <c r="O53" s="502"/>
      <c r="P53" s="502"/>
      <c r="Q53" s="502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43263427</v>
      </c>
      <c r="D54" s="19">
        <v>45322865</v>
      </c>
      <c r="E54" s="19">
        <v>48266368</v>
      </c>
      <c r="F54" s="19">
        <v>50700344</v>
      </c>
      <c r="G54" s="19">
        <v>53463276</v>
      </c>
      <c r="H54" s="20">
        <v>55645108</v>
      </c>
      <c r="I54" s="19">
        <v>10744223</v>
      </c>
      <c r="J54" s="188">
        <v>9494253</v>
      </c>
      <c r="L54" s="156">
        <f>C54/C92</f>
        <v>0.15995255176002657</v>
      </c>
      <c r="M54" s="156">
        <f t="shared" ref="M54:R54" si="45">D54/D92</f>
        <v>0.1566763403581925</v>
      </c>
      <c r="N54" s="156">
        <f t="shared" si="45"/>
        <v>0.15598980563684609</v>
      </c>
      <c r="O54" s="156">
        <f t="shared" si="45"/>
        <v>0.15259390696242267</v>
      </c>
      <c r="P54" s="156">
        <f t="shared" si="45"/>
        <v>0.15227286217273736</v>
      </c>
      <c r="Q54" s="156">
        <f t="shared" si="45"/>
        <v>0.14263467179686021</v>
      </c>
      <c r="R54" s="156">
        <f t="shared" si="45"/>
        <v>0.11329611925506142</v>
      </c>
      <c r="S54" s="434">
        <f>J54/J92</f>
        <v>0.1090092992764933</v>
      </c>
      <c r="U54" s="122">
        <f>(J54-I54)/I54</f>
        <v>-0.11633879899923893</v>
      </c>
      <c r="V54" s="121">
        <f>(S54-R54)*100</f>
        <v>-0.42868199785681127</v>
      </c>
    </row>
    <row r="55" spans="1:22" ht="20.100000000000001" customHeight="1" x14ac:dyDescent="0.25">
      <c r="A55" s="57"/>
      <c r="B55" t="s">
        <v>19</v>
      </c>
      <c r="C55" s="15">
        <v>1291916</v>
      </c>
      <c r="D55" s="16">
        <v>1193387</v>
      </c>
      <c r="E55" s="16">
        <v>1430439</v>
      </c>
      <c r="F55" s="16">
        <v>1484147</v>
      </c>
      <c r="G55" s="16">
        <v>1461165</v>
      </c>
      <c r="H55" s="17">
        <v>1879177</v>
      </c>
      <c r="I55" s="16">
        <v>343809</v>
      </c>
      <c r="J55" s="204">
        <v>343844</v>
      </c>
      <c r="L55" s="96">
        <f>C55/C54</f>
        <v>2.9861619607711613E-2</v>
      </c>
      <c r="M55" s="96">
        <f t="shared" ref="M55:R55" si="46">D55/D54</f>
        <v>2.6330793518900449E-2</v>
      </c>
      <c r="N55" s="96">
        <f t="shared" si="46"/>
        <v>2.9636350512224165E-2</v>
      </c>
      <c r="O55" s="96">
        <f t="shared" si="46"/>
        <v>2.9272917753773033E-2</v>
      </c>
      <c r="P55" s="96">
        <f t="shared" si="46"/>
        <v>2.7330255631921995E-2</v>
      </c>
      <c r="Q55" s="96">
        <f t="shared" si="46"/>
        <v>3.3770749443059758E-2</v>
      </c>
      <c r="R55" s="96">
        <f t="shared" si="46"/>
        <v>3.1999428902397133E-2</v>
      </c>
      <c r="S55" s="435">
        <f>J55/J54</f>
        <v>3.6216014045549451E-2</v>
      </c>
      <c r="U55" s="127">
        <f t="shared" ref="U55:U94" si="47">(J55-I55)/I55</f>
        <v>1.0180070911465378E-4</v>
      </c>
      <c r="V55" s="124">
        <f t="shared" ref="V55:V94" si="48">(S55-R55)*100</f>
        <v>0.42165851431523182</v>
      </c>
    </row>
    <row r="56" spans="1:22" ht="20.100000000000001" customHeight="1" thickBot="1" x14ac:dyDescent="0.3">
      <c r="A56" s="57"/>
      <c r="B56" t="s">
        <v>20</v>
      </c>
      <c r="C56" s="15">
        <v>41971511</v>
      </c>
      <c r="D56" s="16">
        <v>44129478</v>
      </c>
      <c r="E56" s="16">
        <v>46835929</v>
      </c>
      <c r="F56" s="16">
        <v>49216197</v>
      </c>
      <c r="G56" s="16">
        <v>52002111</v>
      </c>
      <c r="H56" s="17">
        <v>53765931</v>
      </c>
      <c r="I56" s="16">
        <v>10400414</v>
      </c>
      <c r="J56" s="204">
        <v>9150409</v>
      </c>
      <c r="L56" s="96">
        <f>C56/C54</f>
        <v>0.97013838039228839</v>
      </c>
      <c r="M56" s="96">
        <f t="shared" ref="M56:R56" si="49">D56/D54</f>
        <v>0.97366920648109956</v>
      </c>
      <c r="N56" s="96">
        <f t="shared" si="49"/>
        <v>0.97036364948777587</v>
      </c>
      <c r="O56" s="96">
        <f t="shared" si="49"/>
        <v>0.97072708224622695</v>
      </c>
      <c r="P56" s="96">
        <f t="shared" si="49"/>
        <v>0.97266974436807796</v>
      </c>
      <c r="Q56" s="96">
        <f t="shared" si="49"/>
        <v>0.9662292505569402</v>
      </c>
      <c r="R56" s="96">
        <f t="shared" si="49"/>
        <v>0.96800057109760285</v>
      </c>
      <c r="S56" s="435">
        <f>J56/J54</f>
        <v>0.96378398595445058</v>
      </c>
      <c r="U56" s="125">
        <f t="shared" si="47"/>
        <v>-0.12018800405445398</v>
      </c>
      <c r="V56" s="124">
        <f t="shared" si="48"/>
        <v>-0.42165851431522627</v>
      </c>
    </row>
    <row r="57" spans="1:22" ht="20.100000000000001" customHeight="1" thickBot="1" x14ac:dyDescent="0.3">
      <c r="A57" s="10" t="s">
        <v>18</v>
      </c>
      <c r="B57" s="11"/>
      <c r="C57" s="18">
        <v>534724</v>
      </c>
      <c r="D57" s="19">
        <v>727328</v>
      </c>
      <c r="E57" s="19">
        <v>627880</v>
      </c>
      <c r="F57" s="19">
        <v>660848</v>
      </c>
      <c r="G57" s="19">
        <v>731891</v>
      </c>
      <c r="H57" s="20">
        <v>958060</v>
      </c>
      <c r="I57" s="19">
        <v>226401</v>
      </c>
      <c r="J57" s="188">
        <v>225269</v>
      </c>
      <c r="L57" s="156">
        <f>C57/C92</f>
        <v>1.976969329945324E-3</v>
      </c>
      <c r="M57" s="156">
        <f t="shared" ref="M57:R57" si="50">D57/D92</f>
        <v>2.5142958036753287E-3</v>
      </c>
      <c r="N57" s="156">
        <f t="shared" si="50"/>
        <v>2.0292158540552072E-3</v>
      </c>
      <c r="O57" s="156">
        <f t="shared" si="50"/>
        <v>1.9889683239289876E-3</v>
      </c>
      <c r="P57" s="156">
        <f t="shared" si="50"/>
        <v>2.084554963831003E-3</v>
      </c>
      <c r="Q57" s="156">
        <f t="shared" si="50"/>
        <v>2.4557877336081348E-3</v>
      </c>
      <c r="R57" s="156">
        <f t="shared" si="50"/>
        <v>2.3873624640390616E-3</v>
      </c>
      <c r="S57" s="434">
        <f>J57/J92</f>
        <v>2.5864505442098891E-3</v>
      </c>
      <c r="U57" s="122">
        <f t="shared" si="47"/>
        <v>-4.9999779152918936E-3</v>
      </c>
      <c r="V57" s="121">
        <f t="shared" si="48"/>
        <v>1.9908808017082748E-2</v>
      </c>
    </row>
    <row r="58" spans="1:22" ht="20.100000000000001" customHeight="1" x14ac:dyDescent="0.25">
      <c r="A58" s="57"/>
      <c r="B58" t="s">
        <v>19</v>
      </c>
      <c r="C58" s="15">
        <v>472187</v>
      </c>
      <c r="D58" s="16">
        <v>628374</v>
      </c>
      <c r="E58" s="16">
        <v>453490</v>
      </c>
      <c r="F58" s="16">
        <v>401720</v>
      </c>
      <c r="G58" s="16">
        <v>484788</v>
      </c>
      <c r="H58" s="17">
        <v>591766</v>
      </c>
      <c r="I58" s="16">
        <v>145432</v>
      </c>
      <c r="J58" s="204">
        <v>146398</v>
      </c>
      <c r="L58" s="96">
        <f>C58/C57</f>
        <v>0.88304807713886047</v>
      </c>
      <c r="M58" s="96">
        <f t="shared" ref="M58:R58" si="51">D58/D57</f>
        <v>0.86394858990716705</v>
      </c>
      <c r="N58" s="96">
        <f t="shared" si="51"/>
        <v>0.72225584506593621</v>
      </c>
      <c r="O58" s="96">
        <f t="shared" si="51"/>
        <v>0.60788562574147154</v>
      </c>
      <c r="P58" s="96">
        <f t="shared" si="51"/>
        <v>0.66237732121313142</v>
      </c>
      <c r="Q58" s="96">
        <f t="shared" si="51"/>
        <v>0.61767112706928584</v>
      </c>
      <c r="R58" s="96">
        <f t="shared" si="51"/>
        <v>0.64236465386636987</v>
      </c>
      <c r="S58" s="435">
        <f>J58/J57</f>
        <v>0.6498808091659305</v>
      </c>
      <c r="U58" s="127">
        <f t="shared" si="47"/>
        <v>6.6422795533307667E-3</v>
      </c>
      <c r="V58" s="124">
        <f t="shared" si="48"/>
        <v>0.75161552995606229</v>
      </c>
    </row>
    <row r="59" spans="1:22" ht="20.100000000000001" customHeight="1" thickBot="1" x14ac:dyDescent="0.3">
      <c r="A59" s="57"/>
      <c r="B59" t="s">
        <v>20</v>
      </c>
      <c r="C59" s="15">
        <v>62537</v>
      </c>
      <c r="D59" s="16">
        <v>98954</v>
      </c>
      <c r="E59" s="16">
        <v>174390</v>
      </c>
      <c r="F59" s="16">
        <v>259128</v>
      </c>
      <c r="G59" s="16">
        <v>247103</v>
      </c>
      <c r="H59" s="17">
        <v>366294</v>
      </c>
      <c r="I59" s="16">
        <v>80969</v>
      </c>
      <c r="J59" s="204">
        <v>78871</v>
      </c>
      <c r="L59" s="96">
        <f>C59/C57</f>
        <v>0.11695192286113958</v>
      </c>
      <c r="M59" s="96">
        <f t="shared" ref="M59:R59" si="52">D59/D57</f>
        <v>0.13605141009283295</v>
      </c>
      <c r="N59" s="96">
        <f t="shared" si="52"/>
        <v>0.27774415493406385</v>
      </c>
      <c r="O59" s="96">
        <f t="shared" si="52"/>
        <v>0.39211437425852841</v>
      </c>
      <c r="P59" s="96">
        <f t="shared" si="52"/>
        <v>0.33762267878686852</v>
      </c>
      <c r="Q59" s="96">
        <f t="shared" si="52"/>
        <v>0.38232887293071416</v>
      </c>
      <c r="R59" s="96">
        <f t="shared" si="52"/>
        <v>0.35763534613363013</v>
      </c>
      <c r="S59" s="435">
        <f>J59/J57</f>
        <v>0.3501191908340695</v>
      </c>
      <c r="U59" s="125">
        <f t="shared" si="47"/>
        <v>-2.5911151181316306E-2</v>
      </c>
      <c r="V59" s="124">
        <f t="shared" si="48"/>
        <v>-0.75161552995606229</v>
      </c>
    </row>
    <row r="60" spans="1:22" ht="20.100000000000001" customHeight="1" thickBot="1" x14ac:dyDescent="0.3">
      <c r="A60" s="10" t="s">
        <v>15</v>
      </c>
      <c r="B60" s="11"/>
      <c r="C60" s="18">
        <v>38185533</v>
      </c>
      <c r="D60" s="19">
        <v>43987043</v>
      </c>
      <c r="E60" s="19">
        <v>47167068</v>
      </c>
      <c r="F60" s="19">
        <v>49259472</v>
      </c>
      <c r="G60" s="19">
        <v>57400879</v>
      </c>
      <c r="H60" s="20">
        <v>68521556</v>
      </c>
      <c r="I60" s="19">
        <v>16938090</v>
      </c>
      <c r="J60" s="188">
        <v>15968533</v>
      </c>
      <c r="L60" s="156">
        <f>C60/C92</f>
        <v>0.14117867832492101</v>
      </c>
      <c r="M60" s="156">
        <f t="shared" ref="M60:R60" si="53">D60/D92</f>
        <v>0.15205854529316382</v>
      </c>
      <c r="N60" s="156">
        <f t="shared" si="53"/>
        <v>0.15243702964722564</v>
      </c>
      <c r="O60" s="156">
        <f t="shared" si="53"/>
        <v>0.14825728376490038</v>
      </c>
      <c r="P60" s="156">
        <f t="shared" si="53"/>
        <v>0.1634878516715095</v>
      </c>
      <c r="Q60" s="156">
        <f t="shared" si="53"/>
        <v>0.17564077063288613</v>
      </c>
      <c r="R60" s="156">
        <f t="shared" si="53"/>
        <v>0.17860945966897404</v>
      </c>
      <c r="S60" s="434">
        <f>J60/J92</f>
        <v>0.18334444982702267</v>
      </c>
      <c r="U60" s="122">
        <f t="shared" si="47"/>
        <v>-5.7241223774345276E-2</v>
      </c>
      <c r="V60" s="121">
        <f t="shared" si="48"/>
        <v>0.47349901580486242</v>
      </c>
    </row>
    <row r="61" spans="1:22" ht="20.100000000000001" customHeight="1" x14ac:dyDescent="0.25">
      <c r="A61" s="57"/>
      <c r="B61" t="s">
        <v>19</v>
      </c>
      <c r="C61" s="15">
        <v>1998845</v>
      </c>
      <c r="D61" s="16">
        <v>1905303</v>
      </c>
      <c r="E61" s="16">
        <v>2020518</v>
      </c>
      <c r="F61" s="16">
        <v>1342451</v>
      </c>
      <c r="G61" s="16">
        <v>1199699</v>
      </c>
      <c r="H61" s="17">
        <v>1522152</v>
      </c>
      <c r="I61" s="16">
        <v>373747</v>
      </c>
      <c r="J61" s="204">
        <v>359187</v>
      </c>
      <c r="L61" s="96">
        <f>C61/C60</f>
        <v>5.2345609527042612E-2</v>
      </c>
      <c r="M61" s="96">
        <f t="shared" ref="M61:R61" si="54">D61/D60</f>
        <v>4.3315096220493843E-2</v>
      </c>
      <c r="N61" s="96">
        <f t="shared" si="54"/>
        <v>4.2837472958887332E-2</v>
      </c>
      <c r="O61" s="96">
        <f t="shared" si="54"/>
        <v>2.7252646963004393E-2</v>
      </c>
      <c r="P61" s="96">
        <f t="shared" si="54"/>
        <v>2.09003593829983E-2</v>
      </c>
      <c r="Q61" s="96">
        <f t="shared" si="54"/>
        <v>2.2214206577562248E-2</v>
      </c>
      <c r="R61" s="96">
        <f t="shared" si="54"/>
        <v>2.2065474914822154E-2</v>
      </c>
      <c r="S61" s="435">
        <f>J61/J60</f>
        <v>2.2493425037854134E-2</v>
      </c>
      <c r="U61" s="127">
        <f t="shared" si="47"/>
        <v>-3.8956834436129253E-2</v>
      </c>
      <c r="V61" s="124">
        <f t="shared" si="48"/>
        <v>4.279501230319803E-2</v>
      </c>
    </row>
    <row r="62" spans="1:22" ht="20.100000000000001" customHeight="1" thickBot="1" x14ac:dyDescent="0.3">
      <c r="A62" s="57"/>
      <c r="B62" t="s">
        <v>20</v>
      </c>
      <c r="C62" s="15">
        <v>36186688</v>
      </c>
      <c r="D62" s="16">
        <v>42081740</v>
      </c>
      <c r="E62" s="16">
        <v>45146550</v>
      </c>
      <c r="F62" s="16">
        <v>47917021</v>
      </c>
      <c r="G62" s="16">
        <v>56201180</v>
      </c>
      <c r="H62" s="17">
        <v>66999404</v>
      </c>
      <c r="I62" s="16">
        <v>16564343</v>
      </c>
      <c r="J62" s="204">
        <v>15609346</v>
      </c>
      <c r="L62" s="96">
        <f>C62/C60</f>
        <v>0.94765439047295741</v>
      </c>
      <c r="M62" s="96">
        <f t="shared" ref="M62:R62" si="55">D62/D60</f>
        <v>0.95668490377950621</v>
      </c>
      <c r="N62" s="96">
        <f t="shared" si="55"/>
        <v>0.95716252704111271</v>
      </c>
      <c r="O62" s="96">
        <f t="shared" si="55"/>
        <v>0.97274735303699555</v>
      </c>
      <c r="P62" s="96">
        <f t="shared" si="55"/>
        <v>0.97909964061700172</v>
      </c>
      <c r="Q62" s="96">
        <f t="shared" si="55"/>
        <v>0.97778579342243777</v>
      </c>
      <c r="R62" s="96">
        <f t="shared" si="55"/>
        <v>0.97793452508517786</v>
      </c>
      <c r="S62" s="435">
        <f>J62/J60</f>
        <v>0.97750657496214588</v>
      </c>
      <c r="U62" s="125">
        <f t="shared" si="47"/>
        <v>-5.7653780774764206E-2</v>
      </c>
      <c r="V62" s="124">
        <f t="shared" si="48"/>
        <v>-4.2795012303198376E-2</v>
      </c>
    </row>
    <row r="63" spans="1:22" ht="20.100000000000001" customHeight="1" thickBot="1" x14ac:dyDescent="0.3">
      <c r="A63" s="10" t="s">
        <v>8</v>
      </c>
      <c r="B63" s="11"/>
      <c r="C63" s="18">
        <v>126076</v>
      </c>
      <c r="D63" s="19">
        <v>91732</v>
      </c>
      <c r="E63" s="19">
        <v>249211</v>
      </c>
      <c r="F63" s="19">
        <v>342501</v>
      </c>
      <c r="G63" s="19">
        <v>148168</v>
      </c>
      <c r="H63" s="20">
        <v>234708</v>
      </c>
      <c r="I63" s="19">
        <v>130821</v>
      </c>
      <c r="J63" s="188">
        <v>60029</v>
      </c>
      <c r="L63" s="156">
        <f>C63/C92</f>
        <v>4.6612530060776526E-4</v>
      </c>
      <c r="M63" s="156">
        <f t="shared" ref="M63:R63" si="56">D63/D92</f>
        <v>3.1710780096840115E-4</v>
      </c>
      <c r="N63" s="156">
        <f t="shared" si="56"/>
        <v>8.0541331497253009E-4</v>
      </c>
      <c r="O63" s="156">
        <f t="shared" si="56"/>
        <v>1.0308325665115158E-3</v>
      </c>
      <c r="P63" s="156">
        <f t="shared" si="56"/>
        <v>4.2200865959673235E-4</v>
      </c>
      <c r="Q63" s="156">
        <f t="shared" si="56"/>
        <v>6.0162518775410529E-4</v>
      </c>
      <c r="R63" s="156">
        <f t="shared" si="56"/>
        <v>1.3794865963845306E-3</v>
      </c>
      <c r="S63" s="434">
        <f>J63/J92</f>
        <v>6.8922949770441303E-4</v>
      </c>
      <c r="U63" s="122">
        <f t="shared" si="47"/>
        <v>-0.54113636189908343</v>
      </c>
      <c r="V63" s="121">
        <f t="shared" si="48"/>
        <v>-6.9025709868011764E-2</v>
      </c>
    </row>
    <row r="64" spans="1:22" ht="20.100000000000001" customHeight="1" thickBot="1" x14ac:dyDescent="0.3">
      <c r="A64" s="57"/>
      <c r="B64" t="s">
        <v>19</v>
      </c>
      <c r="C64" s="15">
        <v>126076</v>
      </c>
      <c r="D64" s="16">
        <v>91732</v>
      </c>
      <c r="E64" s="16">
        <v>249211</v>
      </c>
      <c r="F64" s="16">
        <v>342501</v>
      </c>
      <c r="G64" s="16">
        <v>148168</v>
      </c>
      <c r="H64" s="17">
        <v>234708</v>
      </c>
      <c r="I64" s="16">
        <v>130821</v>
      </c>
      <c r="J64" s="204">
        <v>60029</v>
      </c>
      <c r="L64" s="96">
        <f>C64/C63</f>
        <v>1</v>
      </c>
      <c r="M64" s="96">
        <f t="shared" ref="M64:R64" si="57">D64/D63</f>
        <v>1</v>
      </c>
      <c r="N64" s="96">
        <f t="shared" si="57"/>
        <v>1</v>
      </c>
      <c r="O64" s="96">
        <f t="shared" si="57"/>
        <v>1</v>
      </c>
      <c r="P64" s="96">
        <f t="shared" si="57"/>
        <v>1</v>
      </c>
      <c r="Q64" s="96">
        <f t="shared" si="57"/>
        <v>1</v>
      </c>
      <c r="R64" s="96">
        <f t="shared" si="57"/>
        <v>1</v>
      </c>
      <c r="S64" s="435">
        <f>J64/J63</f>
        <v>1</v>
      </c>
      <c r="U64" s="182">
        <f t="shared" si="47"/>
        <v>-0.54113636189908343</v>
      </c>
      <c r="V64" s="124">
        <f t="shared" si="48"/>
        <v>0</v>
      </c>
    </row>
    <row r="65" spans="1:22" ht="20.100000000000001" customHeight="1" thickBot="1" x14ac:dyDescent="0.3">
      <c r="A65" s="10" t="s">
        <v>16</v>
      </c>
      <c r="B65" s="11"/>
      <c r="C65" s="18">
        <v>41727</v>
      </c>
      <c r="D65" s="19">
        <v>51471</v>
      </c>
      <c r="E65" s="19">
        <v>46466</v>
      </c>
      <c r="F65" s="19">
        <v>41389</v>
      </c>
      <c r="G65" s="19">
        <v>40470</v>
      </c>
      <c r="H65" s="20">
        <v>45375</v>
      </c>
      <c r="I65" s="19">
        <v>10146</v>
      </c>
      <c r="J65" s="188">
        <v>8499</v>
      </c>
      <c r="L65" s="156">
        <f>C65/C92</f>
        <v>1.5427210903312463E-4</v>
      </c>
      <c r="M65" s="156">
        <f t="shared" ref="M65:R65" si="58">D65/D92</f>
        <v>1.7792979138844215E-4</v>
      </c>
      <c r="N65" s="156">
        <f t="shared" si="58"/>
        <v>1.5017128093669055E-4</v>
      </c>
      <c r="O65" s="156">
        <f t="shared" si="58"/>
        <v>1.2456935628025941E-4</v>
      </c>
      <c r="P65" s="156">
        <f t="shared" si="58"/>
        <v>1.1526571495788401E-4</v>
      </c>
      <c r="Q65" s="156">
        <f t="shared" si="58"/>
        <v>1.1630938397644104E-4</v>
      </c>
      <c r="R65" s="156">
        <f t="shared" si="58"/>
        <v>1.0698795305736424E-4</v>
      </c>
      <c r="S65" s="434">
        <f>J65/J92</f>
        <v>9.7582193622912369E-5</v>
      </c>
      <c r="U65" s="122">
        <f t="shared" si="47"/>
        <v>-0.16232998225901835</v>
      </c>
      <c r="V65" s="121">
        <f t="shared" si="48"/>
        <v>-9.4057594344518713E-4</v>
      </c>
    </row>
    <row r="66" spans="1:22" ht="20.100000000000001" customHeight="1" x14ac:dyDescent="0.25">
      <c r="A66" s="57"/>
      <c r="B66" t="s">
        <v>19</v>
      </c>
      <c r="C66" s="15">
        <v>23312</v>
      </c>
      <c r="D66" s="16">
        <v>30071</v>
      </c>
      <c r="E66" s="16">
        <v>32328</v>
      </c>
      <c r="F66" s="16">
        <v>22422</v>
      </c>
      <c r="G66" s="16">
        <v>17416</v>
      </c>
      <c r="H66" s="17">
        <v>18924</v>
      </c>
      <c r="I66" s="16">
        <v>3295</v>
      </c>
      <c r="J66" s="204">
        <v>3925</v>
      </c>
      <c r="L66" s="96">
        <f>C66/C65</f>
        <v>0.55867903276056274</v>
      </c>
      <c r="M66" s="96">
        <f t="shared" ref="M66:R66" si="59">D66/D65</f>
        <v>0.58423189757339089</v>
      </c>
      <c r="N66" s="96">
        <f t="shared" si="59"/>
        <v>0.69573451555976418</v>
      </c>
      <c r="O66" s="96">
        <f t="shared" si="59"/>
        <v>0.54173814298485101</v>
      </c>
      <c r="P66" s="96">
        <f t="shared" si="59"/>
        <v>0.43034346429453918</v>
      </c>
      <c r="Q66" s="96">
        <f t="shared" si="59"/>
        <v>0.41705785123966943</v>
      </c>
      <c r="R66" s="96">
        <f t="shared" si="59"/>
        <v>0.32475852552730139</v>
      </c>
      <c r="S66" s="435">
        <f>J66/J65</f>
        <v>0.46181903753382753</v>
      </c>
      <c r="U66" s="127">
        <f t="shared" si="47"/>
        <v>0.19119878603945373</v>
      </c>
      <c r="V66" s="124">
        <f t="shared" si="48"/>
        <v>13.706051200652613</v>
      </c>
    </row>
    <row r="67" spans="1:22" ht="20.100000000000001" customHeight="1" thickBot="1" x14ac:dyDescent="0.3">
      <c r="A67" s="57"/>
      <c r="B67" t="s">
        <v>20</v>
      </c>
      <c r="C67" s="15">
        <v>18415</v>
      </c>
      <c r="D67" s="16">
        <v>21400</v>
      </c>
      <c r="E67" s="16">
        <v>14138</v>
      </c>
      <c r="F67" s="16">
        <v>18967</v>
      </c>
      <c r="G67" s="16">
        <v>23054</v>
      </c>
      <c r="H67" s="17">
        <v>26451</v>
      </c>
      <c r="I67" s="16">
        <v>6851</v>
      </c>
      <c r="J67" s="204">
        <v>4574</v>
      </c>
      <c r="L67" s="96">
        <f>C67/C65</f>
        <v>0.44132096723943731</v>
      </c>
      <c r="M67" s="96">
        <f t="shared" ref="M67:R67" si="60">D67/D65</f>
        <v>0.41576810242660917</v>
      </c>
      <c r="N67" s="96">
        <f t="shared" si="60"/>
        <v>0.30426548444023588</v>
      </c>
      <c r="O67" s="96">
        <f t="shared" si="60"/>
        <v>0.45826185701514893</v>
      </c>
      <c r="P67" s="96">
        <f t="shared" si="60"/>
        <v>0.56965653570546082</v>
      </c>
      <c r="Q67" s="96">
        <f t="shared" si="60"/>
        <v>0.58294214876033057</v>
      </c>
      <c r="R67" s="96">
        <f t="shared" si="60"/>
        <v>0.67524147447269856</v>
      </c>
      <c r="S67" s="435">
        <f>J67/J65</f>
        <v>0.53818096246617253</v>
      </c>
      <c r="U67" s="125">
        <f t="shared" si="47"/>
        <v>-0.33236023938111225</v>
      </c>
      <c r="V67" s="124">
        <f t="shared" si="48"/>
        <v>-13.706051200652603</v>
      </c>
    </row>
    <row r="68" spans="1:22" ht="20.100000000000001" customHeight="1" thickBot="1" x14ac:dyDescent="0.3">
      <c r="A68" s="10" t="s">
        <v>21</v>
      </c>
      <c r="B68" s="11"/>
      <c r="C68" s="18">
        <v>2266260</v>
      </c>
      <c r="D68" s="19">
        <v>1874529</v>
      </c>
      <c r="E68" s="19">
        <v>2247676</v>
      </c>
      <c r="F68" s="19">
        <v>2123665</v>
      </c>
      <c r="G68" s="19">
        <v>1668158</v>
      </c>
      <c r="H68" s="20">
        <v>1548465</v>
      </c>
      <c r="I68" s="19">
        <v>390640</v>
      </c>
      <c r="J68" s="188">
        <v>322651</v>
      </c>
      <c r="L68" s="156">
        <f>C68/C92</f>
        <v>8.3787645844994613E-3</v>
      </c>
      <c r="M68" s="156">
        <f t="shared" ref="M68:R68" si="61">D68/D92</f>
        <v>6.4800480643777093E-3</v>
      </c>
      <c r="N68" s="156">
        <f t="shared" si="61"/>
        <v>7.2641583964760652E-3</v>
      </c>
      <c r="O68" s="156">
        <f t="shared" si="61"/>
        <v>6.3916398561191879E-3</v>
      </c>
      <c r="P68" s="156">
        <f t="shared" si="61"/>
        <v>4.7512089086413113E-3</v>
      </c>
      <c r="Q68" s="156">
        <f t="shared" si="61"/>
        <v>3.9691682701725574E-3</v>
      </c>
      <c r="R68" s="156">
        <f t="shared" si="61"/>
        <v>4.1192365446805403E-3</v>
      </c>
      <c r="S68" s="434">
        <f>J68/J92</f>
        <v>3.7045525773180725E-3</v>
      </c>
      <c r="U68" s="122">
        <f t="shared" si="47"/>
        <v>-0.17404515666598402</v>
      </c>
      <c r="V68" s="121">
        <f t="shared" si="48"/>
        <v>-4.1468396736246776E-2</v>
      </c>
    </row>
    <row r="69" spans="1:22" ht="20.100000000000001" customHeight="1" x14ac:dyDescent="0.25">
      <c r="A69" s="57"/>
      <c r="B69" t="s">
        <v>19</v>
      </c>
      <c r="C69" s="15">
        <v>1308525</v>
      </c>
      <c r="D69" s="16">
        <v>974296</v>
      </c>
      <c r="E69" s="16">
        <v>1285372</v>
      </c>
      <c r="F69" s="16">
        <v>1096822</v>
      </c>
      <c r="G69" s="16">
        <v>720773</v>
      </c>
      <c r="H69" s="17">
        <v>469565</v>
      </c>
      <c r="I69" s="16">
        <v>140914</v>
      </c>
      <c r="J69" s="204">
        <v>79594</v>
      </c>
      <c r="L69" s="96">
        <f>C69/C68</f>
        <v>0.57739403245876464</v>
      </c>
      <c r="M69" s="96">
        <f t="shared" ref="M69:R69" si="62">D69/D68</f>
        <v>0.51975509581340162</v>
      </c>
      <c r="N69" s="96">
        <f t="shared" si="62"/>
        <v>0.57186711963823966</v>
      </c>
      <c r="O69" s="96">
        <f t="shared" si="62"/>
        <v>0.51647599786218634</v>
      </c>
      <c r="P69" s="96">
        <f t="shared" si="62"/>
        <v>0.43207717734171464</v>
      </c>
      <c r="Q69" s="96">
        <f t="shared" si="62"/>
        <v>0.30324547212885017</v>
      </c>
      <c r="R69" s="96">
        <f t="shared" si="62"/>
        <v>0.36072598812205614</v>
      </c>
      <c r="S69" s="435">
        <f>J69/J68</f>
        <v>0.24668759743499943</v>
      </c>
      <c r="U69" s="127">
        <f t="shared" si="47"/>
        <v>-0.43515903316916699</v>
      </c>
      <c r="V69" s="124">
        <f t="shared" si="48"/>
        <v>-11.40383906870567</v>
      </c>
    </row>
    <row r="70" spans="1:22" ht="20.100000000000001" customHeight="1" thickBot="1" x14ac:dyDescent="0.3">
      <c r="A70" s="57"/>
      <c r="B70" t="s">
        <v>20</v>
      </c>
      <c r="C70" s="15">
        <v>957735</v>
      </c>
      <c r="D70" s="16">
        <v>900233</v>
      </c>
      <c r="E70" s="16">
        <v>962304</v>
      </c>
      <c r="F70" s="16">
        <v>1026843</v>
      </c>
      <c r="G70" s="16">
        <v>947385</v>
      </c>
      <c r="H70" s="17">
        <v>1078900</v>
      </c>
      <c r="I70" s="16">
        <v>249726</v>
      </c>
      <c r="J70" s="204">
        <v>243057</v>
      </c>
      <c r="L70" s="96">
        <f>C70/C68</f>
        <v>0.42260596754123536</v>
      </c>
      <c r="M70" s="96">
        <f t="shared" ref="M70:R70" si="63">D70/D68</f>
        <v>0.48024490418659832</v>
      </c>
      <c r="N70" s="96">
        <f t="shared" si="63"/>
        <v>0.42813288036176034</v>
      </c>
      <c r="O70" s="96">
        <f t="shared" si="63"/>
        <v>0.48352400213781366</v>
      </c>
      <c r="P70" s="96">
        <f t="shared" si="63"/>
        <v>0.56792282265828542</v>
      </c>
      <c r="Q70" s="96">
        <f t="shared" si="63"/>
        <v>0.69675452787114978</v>
      </c>
      <c r="R70" s="96">
        <f t="shared" si="63"/>
        <v>0.63927401187794386</v>
      </c>
      <c r="S70" s="435">
        <f>J70/J68</f>
        <v>0.75331240256500054</v>
      </c>
      <c r="U70" s="125">
        <f t="shared" si="47"/>
        <v>-2.6705268974796376E-2</v>
      </c>
      <c r="V70" s="124">
        <f t="shared" si="48"/>
        <v>11.403839068705668</v>
      </c>
    </row>
    <row r="71" spans="1:22" ht="20.100000000000001" customHeight="1" thickBot="1" x14ac:dyDescent="0.3">
      <c r="A71" s="10" t="s">
        <v>22</v>
      </c>
      <c r="B71" s="11"/>
      <c r="C71" s="18">
        <v>11166139</v>
      </c>
      <c r="D71" s="19">
        <v>13434809</v>
      </c>
      <c r="E71" s="19">
        <v>14245400</v>
      </c>
      <c r="F71" s="19">
        <v>14754407</v>
      </c>
      <c r="G71" s="19">
        <v>15126322</v>
      </c>
      <c r="H71" s="20">
        <v>16153913</v>
      </c>
      <c r="I71" s="19">
        <v>4142150</v>
      </c>
      <c r="J71" s="188">
        <v>3922554</v>
      </c>
      <c r="L71" s="156">
        <f>C71/C92</f>
        <v>4.1283193454766103E-2</v>
      </c>
      <c r="M71" s="156">
        <f t="shared" ref="M71:R71" si="64">D71/D92</f>
        <v>4.6442710705320765E-2</v>
      </c>
      <c r="N71" s="156">
        <f t="shared" si="64"/>
        <v>4.6039038554115515E-2</v>
      </c>
      <c r="O71" s="156">
        <f t="shared" si="64"/>
        <v>4.4406653513903528E-2</v>
      </c>
      <c r="P71" s="156">
        <f t="shared" si="64"/>
        <v>4.3082439338106501E-2</v>
      </c>
      <c r="Q71" s="156">
        <f t="shared" si="64"/>
        <v>4.1407199335295269E-2</v>
      </c>
      <c r="R71" s="156">
        <f t="shared" si="64"/>
        <v>4.3678311625917732E-2</v>
      </c>
      <c r="S71" s="434">
        <f>J71/J92</f>
        <v>4.5037230724123946E-2</v>
      </c>
      <c r="U71" s="122">
        <f t="shared" si="47"/>
        <v>-5.3014980143162367E-2</v>
      </c>
      <c r="V71" s="121">
        <f t="shared" si="48"/>
        <v>0.13589190982062141</v>
      </c>
    </row>
    <row r="72" spans="1:22" ht="20.100000000000001" customHeight="1" x14ac:dyDescent="0.25">
      <c r="A72" s="57"/>
      <c r="B72" t="s">
        <v>19</v>
      </c>
      <c r="C72" s="15">
        <v>1279049</v>
      </c>
      <c r="D72" s="16">
        <v>1993068</v>
      </c>
      <c r="E72" s="16">
        <v>2513855</v>
      </c>
      <c r="F72" s="16">
        <v>2391923</v>
      </c>
      <c r="G72" s="16">
        <v>2014706</v>
      </c>
      <c r="H72" s="17">
        <v>1791799</v>
      </c>
      <c r="I72" s="16">
        <v>600160</v>
      </c>
      <c r="J72" s="204">
        <v>386232</v>
      </c>
      <c r="L72" s="96">
        <f>C72/C71</f>
        <v>0.11454711427110123</v>
      </c>
      <c r="M72" s="96">
        <f t="shared" ref="M72:R72" si="65">D72/D71</f>
        <v>0.14835104838483376</v>
      </c>
      <c r="N72" s="96">
        <f t="shared" si="65"/>
        <v>0.17646784225083184</v>
      </c>
      <c r="O72" s="96">
        <f t="shared" si="65"/>
        <v>0.16211583427243129</v>
      </c>
      <c r="P72" s="96">
        <f t="shared" si="65"/>
        <v>0.13319206083276555</v>
      </c>
      <c r="Q72" s="96">
        <f t="shared" si="65"/>
        <v>0.11092043147688117</v>
      </c>
      <c r="R72" s="96">
        <f t="shared" si="65"/>
        <v>0.14489093828084448</v>
      </c>
      <c r="S72" s="435">
        <f>J72/J71</f>
        <v>9.8464418845476701E-2</v>
      </c>
      <c r="U72" s="127">
        <f t="shared" si="47"/>
        <v>-0.3564516129032258</v>
      </c>
      <c r="V72" s="124">
        <f t="shared" si="48"/>
        <v>-4.6426519435367783</v>
      </c>
    </row>
    <row r="73" spans="1:22" ht="20.100000000000001" customHeight="1" thickBot="1" x14ac:dyDescent="0.3">
      <c r="A73" s="57"/>
      <c r="B73" t="s">
        <v>20</v>
      </c>
      <c r="C73" s="15">
        <v>9887090</v>
      </c>
      <c r="D73" s="16">
        <v>11441741</v>
      </c>
      <c r="E73" s="16">
        <v>11731545</v>
      </c>
      <c r="F73" s="16">
        <v>12362484</v>
      </c>
      <c r="G73" s="16">
        <v>13111616</v>
      </c>
      <c r="H73" s="17">
        <v>14362114</v>
      </c>
      <c r="I73" s="16">
        <v>3541990</v>
      </c>
      <c r="J73" s="204">
        <v>3536322</v>
      </c>
      <c r="L73" s="96">
        <f>C73/C71</f>
        <v>0.8854528857288988</v>
      </c>
      <c r="M73" s="96">
        <f t="shared" ref="M73:R73" si="66">D73/D71</f>
        <v>0.85164895161516629</v>
      </c>
      <c r="N73" s="96">
        <f t="shared" si="66"/>
        <v>0.8235321577491681</v>
      </c>
      <c r="O73" s="96">
        <f t="shared" si="66"/>
        <v>0.83788416572756874</v>
      </c>
      <c r="P73" s="96">
        <f t="shared" si="66"/>
        <v>0.86680793916723442</v>
      </c>
      <c r="Q73" s="96">
        <f t="shared" si="66"/>
        <v>0.88907956852311887</v>
      </c>
      <c r="R73" s="96">
        <f t="shared" si="66"/>
        <v>0.85510906171915546</v>
      </c>
      <c r="S73" s="435">
        <f>J73/J71</f>
        <v>0.90153558115452326</v>
      </c>
      <c r="U73" s="125">
        <f t="shared" si="47"/>
        <v>-1.6002303789677554E-3</v>
      </c>
      <c r="V73" s="124">
        <f t="shared" si="48"/>
        <v>4.6426519435367801</v>
      </c>
    </row>
    <row r="74" spans="1:22" ht="20.100000000000001" customHeight="1" thickBot="1" x14ac:dyDescent="0.3">
      <c r="A74" s="10" t="s">
        <v>14</v>
      </c>
      <c r="B74" s="11"/>
      <c r="C74" s="18">
        <v>927790</v>
      </c>
      <c r="D74" s="19">
        <v>956013</v>
      </c>
      <c r="E74" s="19">
        <v>984175</v>
      </c>
      <c r="F74" s="19">
        <v>1170390</v>
      </c>
      <c r="G74" s="19">
        <v>1554518</v>
      </c>
      <c r="H74" s="20">
        <v>2282338</v>
      </c>
      <c r="I74" s="19">
        <v>499401</v>
      </c>
      <c r="J74" s="188">
        <v>588786</v>
      </c>
      <c r="L74" s="156">
        <f>C74/C92</f>
        <v>3.4302039456429339E-3</v>
      </c>
      <c r="M74" s="156">
        <f t="shared" ref="M74:R74" si="67">D74/D92</f>
        <v>3.3048356094623915E-3</v>
      </c>
      <c r="N74" s="156">
        <f t="shared" si="67"/>
        <v>3.1807089143861622E-3</v>
      </c>
      <c r="O74" s="156">
        <f t="shared" si="67"/>
        <v>3.5225477517420766E-3</v>
      </c>
      <c r="P74" s="156">
        <f t="shared" si="67"/>
        <v>4.4275420974771423E-3</v>
      </c>
      <c r="Q74" s="156">
        <f t="shared" si="67"/>
        <v>5.8502992133558683E-3</v>
      </c>
      <c r="R74" s="156">
        <f t="shared" si="67"/>
        <v>5.2661039567120796E-3</v>
      </c>
      <c r="S74" s="434">
        <f>J74/J92</f>
        <v>6.7602105488245769E-3</v>
      </c>
      <c r="U74" s="122">
        <f t="shared" si="47"/>
        <v>0.17898442333916031</v>
      </c>
      <c r="V74" s="121">
        <f t="shared" si="48"/>
        <v>0.14941065921124974</v>
      </c>
    </row>
    <row r="75" spans="1:22" ht="20.100000000000001" customHeight="1" x14ac:dyDescent="0.25">
      <c r="A75" s="57"/>
      <c r="B75" t="s">
        <v>19</v>
      </c>
      <c r="C75" s="15">
        <v>226785</v>
      </c>
      <c r="D75" s="16">
        <v>192709</v>
      </c>
      <c r="E75" s="16">
        <v>275094</v>
      </c>
      <c r="F75" s="16">
        <v>458364</v>
      </c>
      <c r="G75" s="16">
        <v>566276</v>
      </c>
      <c r="H75" s="17">
        <v>734601</v>
      </c>
      <c r="I75" s="16">
        <v>168115</v>
      </c>
      <c r="J75" s="204">
        <v>171090</v>
      </c>
      <c r="L75" s="96">
        <f>C75/C74</f>
        <v>0.24443570204464371</v>
      </c>
      <c r="M75" s="96">
        <f t="shared" ref="M75:R75" si="68">D75/D74</f>
        <v>0.20157571079054365</v>
      </c>
      <c r="N75" s="96">
        <f t="shared" si="68"/>
        <v>0.27951736225772855</v>
      </c>
      <c r="O75" s="96">
        <f t="shared" si="68"/>
        <v>0.3916335580447543</v>
      </c>
      <c r="P75" s="96">
        <f t="shared" si="68"/>
        <v>0.36427754455078681</v>
      </c>
      <c r="Q75" s="96">
        <f t="shared" si="68"/>
        <v>0.32186336993030829</v>
      </c>
      <c r="R75" s="96">
        <f t="shared" si="68"/>
        <v>0.33663328667743958</v>
      </c>
      <c r="S75" s="435">
        <f>J75/J74</f>
        <v>0.29058095810702023</v>
      </c>
      <c r="U75" s="127">
        <f t="shared" si="47"/>
        <v>1.7696219849507776E-2</v>
      </c>
      <c r="V75" s="124">
        <f t="shared" si="48"/>
        <v>-4.6052328570419352</v>
      </c>
    </row>
    <row r="76" spans="1:22" ht="20.100000000000001" customHeight="1" thickBot="1" x14ac:dyDescent="0.3">
      <c r="A76" s="57"/>
      <c r="B76" t="s">
        <v>20</v>
      </c>
      <c r="C76" s="15">
        <v>701005</v>
      </c>
      <c r="D76" s="16">
        <v>763304</v>
      </c>
      <c r="E76" s="16">
        <v>709081</v>
      </c>
      <c r="F76" s="16">
        <v>712026</v>
      </c>
      <c r="G76" s="16">
        <v>988242</v>
      </c>
      <c r="H76" s="17">
        <v>1547737</v>
      </c>
      <c r="I76" s="16">
        <v>331286</v>
      </c>
      <c r="J76" s="204">
        <v>417696</v>
      </c>
      <c r="L76" s="96">
        <f>C76/C74</f>
        <v>0.75556429795535629</v>
      </c>
      <c r="M76" s="96">
        <f t="shared" ref="M76:R76" si="69">D76/D74</f>
        <v>0.79842428920945641</v>
      </c>
      <c r="N76" s="96">
        <f t="shared" si="69"/>
        <v>0.72048263774227139</v>
      </c>
      <c r="O76" s="96">
        <f t="shared" si="69"/>
        <v>0.6083664419552457</v>
      </c>
      <c r="P76" s="96">
        <f t="shared" si="69"/>
        <v>0.63572245544921324</v>
      </c>
      <c r="Q76" s="96">
        <f t="shared" si="69"/>
        <v>0.67813663006969171</v>
      </c>
      <c r="R76" s="96">
        <f t="shared" si="69"/>
        <v>0.66336671332256048</v>
      </c>
      <c r="S76" s="435">
        <f>J76/J74</f>
        <v>0.70941904189297977</v>
      </c>
      <c r="U76" s="125">
        <f t="shared" si="47"/>
        <v>0.26083203033028862</v>
      </c>
      <c r="V76" s="124">
        <f t="shared" si="48"/>
        <v>4.6052328570419299</v>
      </c>
    </row>
    <row r="77" spans="1:22" ht="20.100000000000001" customHeight="1" thickBot="1" x14ac:dyDescent="0.3">
      <c r="A77" s="10" t="s">
        <v>9</v>
      </c>
      <c r="B77" s="11"/>
      <c r="C77" s="18">
        <v>8870855</v>
      </c>
      <c r="D77" s="19">
        <v>11864125</v>
      </c>
      <c r="E77" s="19">
        <v>14902935</v>
      </c>
      <c r="F77" s="19">
        <v>14980316</v>
      </c>
      <c r="G77" s="19">
        <v>14695042</v>
      </c>
      <c r="H77" s="20">
        <v>15806458</v>
      </c>
      <c r="I77" s="19">
        <v>3892239</v>
      </c>
      <c r="J77" s="188">
        <v>3433249</v>
      </c>
      <c r="L77" s="156">
        <f>C77/C92</f>
        <v>3.2797122001990052E-2</v>
      </c>
      <c r="M77" s="156">
        <f t="shared" ref="M77:R77" si="70">D77/D92</f>
        <v>4.1013022600229279E-2</v>
      </c>
      <c r="N77" s="156">
        <f t="shared" si="70"/>
        <v>4.8164095008527488E-2</v>
      </c>
      <c r="O77" s="156">
        <f t="shared" si="70"/>
        <v>4.5086576650677002E-2</v>
      </c>
      <c r="P77" s="156">
        <f t="shared" si="70"/>
        <v>4.1854077649274367E-2</v>
      </c>
      <c r="Q77" s="156">
        <f t="shared" si="70"/>
        <v>4.0516570640870268E-2</v>
      </c>
      <c r="R77" s="156">
        <f t="shared" si="70"/>
        <v>4.104303995860855E-2</v>
      </c>
      <c r="S77" s="434">
        <f>J77/J92</f>
        <v>3.9419222105385371E-2</v>
      </c>
      <c r="U77" s="122">
        <f t="shared" si="47"/>
        <v>-0.11792441317195579</v>
      </c>
      <c r="V77" s="121">
        <f t="shared" si="48"/>
        <v>-0.16238178532231792</v>
      </c>
    </row>
    <row r="78" spans="1:22" ht="20.100000000000001" customHeight="1" x14ac:dyDescent="0.25">
      <c r="A78" s="57"/>
      <c r="B78" t="s">
        <v>19</v>
      </c>
      <c r="C78" s="15">
        <v>8536531</v>
      </c>
      <c r="D78" s="16">
        <v>11463686</v>
      </c>
      <c r="E78" s="16">
        <v>14493565</v>
      </c>
      <c r="F78" s="16">
        <v>14412348</v>
      </c>
      <c r="G78" s="16">
        <v>14075342</v>
      </c>
      <c r="H78" s="17">
        <v>15136948</v>
      </c>
      <c r="I78" s="16">
        <v>3750377</v>
      </c>
      <c r="J78" s="204">
        <v>3300113</v>
      </c>
      <c r="L78" s="96">
        <f>C78/C77</f>
        <v>0.96231208829363124</v>
      </c>
      <c r="M78" s="96">
        <f t="shared" ref="M78:R78" si="71">D78/D77</f>
        <v>0.96624791124503495</v>
      </c>
      <c r="N78" s="96">
        <f t="shared" si="71"/>
        <v>0.97253091421253601</v>
      </c>
      <c r="O78" s="96">
        <f t="shared" si="71"/>
        <v>0.96208571301166146</v>
      </c>
      <c r="P78" s="96">
        <f t="shared" si="71"/>
        <v>0.9578293141319365</v>
      </c>
      <c r="Q78" s="96">
        <f t="shared" si="71"/>
        <v>0.957643262013539</v>
      </c>
      <c r="R78" s="96">
        <f t="shared" si="71"/>
        <v>0.96355259787489922</v>
      </c>
      <c r="S78" s="435">
        <f>J78/J77</f>
        <v>0.96122157175317025</v>
      </c>
      <c r="U78" s="127">
        <f t="shared" si="47"/>
        <v>-0.12005833013587701</v>
      </c>
      <c r="V78" s="124">
        <f t="shared" si="48"/>
        <v>-0.23310261217289741</v>
      </c>
    </row>
    <row r="79" spans="1:22" ht="20.100000000000001" customHeight="1" thickBot="1" x14ac:dyDescent="0.3">
      <c r="A79" s="57"/>
      <c r="B79" t="s">
        <v>20</v>
      </c>
      <c r="C79" s="15">
        <v>334324</v>
      </c>
      <c r="D79" s="16">
        <v>400439</v>
      </c>
      <c r="E79" s="16">
        <v>409370</v>
      </c>
      <c r="F79" s="16">
        <v>567968</v>
      </c>
      <c r="G79" s="16">
        <v>619700</v>
      </c>
      <c r="H79" s="17">
        <v>669510</v>
      </c>
      <c r="I79" s="16">
        <v>141862</v>
      </c>
      <c r="J79" s="204">
        <v>133136</v>
      </c>
      <c r="L79" s="96">
        <f>C79/C77</f>
        <v>3.768791170636878E-2</v>
      </c>
      <c r="M79" s="96">
        <f t="shared" ref="M79:R79" si="72">D79/D77</f>
        <v>3.3752088754965076E-2</v>
      </c>
      <c r="N79" s="96">
        <f t="shared" si="72"/>
        <v>2.7469085787464011E-2</v>
      </c>
      <c r="O79" s="96">
        <f t="shared" si="72"/>
        <v>3.7914286988338562E-2</v>
      </c>
      <c r="P79" s="96">
        <f t="shared" si="72"/>
        <v>4.217068586806353E-2</v>
      </c>
      <c r="Q79" s="96">
        <f t="shared" si="72"/>
        <v>4.2356737986460974E-2</v>
      </c>
      <c r="R79" s="96">
        <f t="shared" si="72"/>
        <v>3.6447402125100746E-2</v>
      </c>
      <c r="S79" s="435">
        <f>J79/J77</f>
        <v>3.8778428246829755E-2</v>
      </c>
      <c r="U79" s="125">
        <f t="shared" si="47"/>
        <v>-6.1510482017735547E-2</v>
      </c>
      <c r="V79" s="124">
        <f t="shared" si="48"/>
        <v>0.23310261217290087</v>
      </c>
    </row>
    <row r="80" spans="1:22" ht="20.100000000000001" customHeight="1" thickBot="1" x14ac:dyDescent="0.3">
      <c r="A80" s="10" t="s">
        <v>12</v>
      </c>
      <c r="B80" s="11"/>
      <c r="C80" s="18">
        <v>8796971</v>
      </c>
      <c r="D80" s="19">
        <v>9487411</v>
      </c>
      <c r="E80" s="19">
        <v>10258864</v>
      </c>
      <c r="F80" s="19">
        <v>15573842</v>
      </c>
      <c r="G80" s="19">
        <v>16722221</v>
      </c>
      <c r="H80" s="20">
        <v>17373846</v>
      </c>
      <c r="I80" s="19">
        <v>4493341</v>
      </c>
      <c r="J80" s="188">
        <v>4014358</v>
      </c>
      <c r="L80" s="156">
        <f>C80/C92</f>
        <v>3.2523959768812408E-2</v>
      </c>
      <c r="M80" s="156">
        <f t="shared" ref="M80:R80" si="73">D80/D92</f>
        <v>3.2796974219393663E-2</v>
      </c>
      <c r="N80" s="156">
        <f t="shared" si="73"/>
        <v>3.3155140271064885E-2</v>
      </c>
      <c r="O80" s="156">
        <f t="shared" si="73"/>
        <v>4.6872924514979042E-2</v>
      </c>
      <c r="P80" s="156">
        <f t="shared" si="73"/>
        <v>4.7627841839603217E-2</v>
      </c>
      <c r="Q80" s="156">
        <f t="shared" si="73"/>
        <v>4.4534244089510844E-2</v>
      </c>
      <c r="R80" s="156">
        <f t="shared" si="73"/>
        <v>4.7381564752486706E-2</v>
      </c>
      <c r="S80" s="434">
        <f>J80/J92</f>
        <v>4.6091288343062392E-2</v>
      </c>
      <c r="U80" s="122">
        <f t="shared" si="47"/>
        <v>-0.1065984086228933</v>
      </c>
      <c r="V80" s="121">
        <f t="shared" si="48"/>
        <v>-0.12902764094243138</v>
      </c>
    </row>
    <row r="81" spans="1:22" ht="20.100000000000001" customHeight="1" x14ac:dyDescent="0.25">
      <c r="A81" s="57"/>
      <c r="B81" t="s">
        <v>19</v>
      </c>
      <c r="C81" s="15">
        <v>7251999</v>
      </c>
      <c r="D81" s="16">
        <v>7923556</v>
      </c>
      <c r="E81" s="16">
        <v>8563221</v>
      </c>
      <c r="F81" s="16">
        <v>13469311</v>
      </c>
      <c r="G81" s="16">
        <v>14531276</v>
      </c>
      <c r="H81" s="17">
        <v>15088812</v>
      </c>
      <c r="I81" s="16">
        <v>3926421</v>
      </c>
      <c r="J81" s="204">
        <v>3566988</v>
      </c>
      <c r="L81" s="96">
        <f>C81/C80</f>
        <v>0.82437454892144124</v>
      </c>
      <c r="M81" s="96">
        <f t="shared" ref="M81:R81" si="74">D81/D80</f>
        <v>0.8351652521430768</v>
      </c>
      <c r="N81" s="96">
        <f t="shared" si="74"/>
        <v>0.83471435043880104</v>
      </c>
      <c r="O81" s="96">
        <f t="shared" si="74"/>
        <v>0.86486757731329234</v>
      </c>
      <c r="P81" s="96">
        <f t="shared" si="74"/>
        <v>0.86898002364638049</v>
      </c>
      <c r="Q81" s="96">
        <f t="shared" si="74"/>
        <v>0.86847851650118224</v>
      </c>
      <c r="R81" s="96">
        <f t="shared" si="74"/>
        <v>0.87383107580751163</v>
      </c>
      <c r="S81" s="435">
        <f>J81/J80</f>
        <v>0.88855752277200983</v>
      </c>
      <c r="U81" s="127">
        <f t="shared" si="47"/>
        <v>-9.1542144869335207E-2</v>
      </c>
      <c r="V81" s="124">
        <f t="shared" si="48"/>
        <v>1.4726446964498208</v>
      </c>
    </row>
    <row r="82" spans="1:22" ht="20.100000000000001" customHeight="1" thickBot="1" x14ac:dyDescent="0.3">
      <c r="A82" s="57"/>
      <c r="B82" t="s">
        <v>20</v>
      </c>
      <c r="C82" s="15">
        <v>1544972</v>
      </c>
      <c r="D82" s="16">
        <v>1563855</v>
      </c>
      <c r="E82" s="16">
        <v>1695643</v>
      </c>
      <c r="F82" s="16">
        <v>2104531</v>
      </c>
      <c r="G82" s="16">
        <v>2190945</v>
      </c>
      <c r="H82" s="17">
        <v>2285034</v>
      </c>
      <c r="I82" s="16">
        <v>566920</v>
      </c>
      <c r="J82" s="204">
        <v>447370</v>
      </c>
      <c r="L82" s="96">
        <f>C82/C80</f>
        <v>0.17562545107855876</v>
      </c>
      <c r="M82" s="96">
        <f t="shared" ref="M82:R82" si="75">D82/D80</f>
        <v>0.16483474785692323</v>
      </c>
      <c r="N82" s="96">
        <f t="shared" si="75"/>
        <v>0.16528564956119898</v>
      </c>
      <c r="O82" s="96">
        <f t="shared" si="75"/>
        <v>0.13513242268670761</v>
      </c>
      <c r="P82" s="96">
        <f t="shared" si="75"/>
        <v>0.13101997635361953</v>
      </c>
      <c r="Q82" s="96">
        <f t="shared" si="75"/>
        <v>0.1315214834988177</v>
      </c>
      <c r="R82" s="96">
        <f t="shared" si="75"/>
        <v>0.1261689241924884</v>
      </c>
      <c r="S82" s="435">
        <f>J82/J80</f>
        <v>0.11144247722799012</v>
      </c>
      <c r="U82" s="125">
        <f t="shared" si="47"/>
        <v>-0.21087631411839414</v>
      </c>
      <c r="V82" s="124">
        <f t="shared" si="48"/>
        <v>-1.4726446964498277</v>
      </c>
    </row>
    <row r="83" spans="1:22" ht="20.100000000000001" customHeight="1" thickBot="1" x14ac:dyDescent="0.3">
      <c r="A83" s="10" t="s">
        <v>11</v>
      </c>
      <c r="B83" s="11"/>
      <c r="C83" s="18">
        <v>33521945</v>
      </c>
      <c r="D83" s="19">
        <v>37719984</v>
      </c>
      <c r="E83" s="19">
        <v>47541365</v>
      </c>
      <c r="F83" s="19">
        <v>52891733</v>
      </c>
      <c r="G83" s="19">
        <v>58235622</v>
      </c>
      <c r="H83" s="20">
        <v>66008116</v>
      </c>
      <c r="I83" s="19">
        <v>16438674</v>
      </c>
      <c r="J83" s="188">
        <v>15205926</v>
      </c>
      <c r="L83" s="156">
        <f>C83/C92</f>
        <v>0.12393656754720941</v>
      </c>
      <c r="M83" s="156">
        <f t="shared" ref="M83:R83" si="76">D83/D92</f>
        <v>0.13039398660013166</v>
      </c>
      <c r="N83" s="156">
        <f t="shared" si="76"/>
        <v>0.15364670252504511</v>
      </c>
      <c r="O83" s="156">
        <f t="shared" si="76"/>
        <v>0.15918937718614495</v>
      </c>
      <c r="P83" s="156">
        <f t="shared" si="76"/>
        <v>0.16586534731522309</v>
      </c>
      <c r="Q83" s="156">
        <f t="shared" si="76"/>
        <v>0.16919808946348125</v>
      </c>
      <c r="R83" s="156">
        <f t="shared" si="76"/>
        <v>0.17334319753965247</v>
      </c>
      <c r="S83" s="434">
        <f>J83/J92</f>
        <v>0.17458849454614395</v>
      </c>
      <c r="U83" s="122">
        <f t="shared" si="47"/>
        <v>-7.4990720054427751E-2</v>
      </c>
      <c r="V83" s="121">
        <f t="shared" si="48"/>
        <v>0.12452970064914803</v>
      </c>
    </row>
    <row r="84" spans="1:22" ht="20.100000000000001" customHeight="1" x14ac:dyDescent="0.25">
      <c r="A84" s="57"/>
      <c r="B84" t="s">
        <v>19</v>
      </c>
      <c r="C84" s="15">
        <v>28123506</v>
      </c>
      <c r="D84" s="16">
        <v>31984560</v>
      </c>
      <c r="E84" s="16">
        <v>40984165</v>
      </c>
      <c r="F84" s="16">
        <v>45268500</v>
      </c>
      <c r="G84" s="16">
        <v>50042188</v>
      </c>
      <c r="H84" s="17">
        <v>57067286</v>
      </c>
      <c r="I84" s="16">
        <v>14320401</v>
      </c>
      <c r="J84" s="204">
        <v>13292936</v>
      </c>
      <c r="L84" s="96">
        <f>C84/C83</f>
        <v>0.83895806165185227</v>
      </c>
      <c r="M84" s="96">
        <f t="shared" ref="M84:R84" si="77">D84/D83</f>
        <v>0.84794733741138384</v>
      </c>
      <c r="N84" s="96">
        <f t="shared" si="77"/>
        <v>0.86207379615625257</v>
      </c>
      <c r="O84" s="96">
        <f t="shared" si="77"/>
        <v>0.85587099216431417</v>
      </c>
      <c r="P84" s="96">
        <f t="shared" si="77"/>
        <v>0.85930546083975889</v>
      </c>
      <c r="Q84" s="96">
        <f t="shared" si="77"/>
        <v>0.86454953509050314</v>
      </c>
      <c r="R84" s="96">
        <f t="shared" si="77"/>
        <v>0.87114088399100809</v>
      </c>
      <c r="S84" s="435">
        <f>J84/J83</f>
        <v>0.87419444235096233</v>
      </c>
      <c r="U84" s="127">
        <f t="shared" si="47"/>
        <v>-7.1748340008076589E-2</v>
      </c>
      <c r="V84" s="124">
        <f t="shared" si="48"/>
        <v>0.30535583599542448</v>
      </c>
    </row>
    <row r="85" spans="1:22" ht="20.100000000000001" customHeight="1" thickBot="1" x14ac:dyDescent="0.3">
      <c r="A85" s="57"/>
      <c r="B85" t="s">
        <v>20</v>
      </c>
      <c r="C85" s="15">
        <v>5398439</v>
      </c>
      <c r="D85" s="16">
        <v>5735424</v>
      </c>
      <c r="E85" s="16">
        <v>6557200</v>
      </c>
      <c r="F85" s="16">
        <v>7623233</v>
      </c>
      <c r="G85" s="16">
        <v>8193434</v>
      </c>
      <c r="H85" s="17">
        <v>8940830</v>
      </c>
      <c r="I85" s="16">
        <v>2118273</v>
      </c>
      <c r="J85" s="204">
        <v>1912990</v>
      </c>
      <c r="L85" s="96">
        <f>C85/C83</f>
        <v>0.16104193834814776</v>
      </c>
      <c r="M85" s="96">
        <f t="shared" ref="M85:R85" si="78">D85/D83</f>
        <v>0.15205266258861616</v>
      </c>
      <c r="N85" s="96">
        <f t="shared" si="78"/>
        <v>0.13792620384374743</v>
      </c>
      <c r="O85" s="96">
        <f t="shared" si="78"/>
        <v>0.14412900783568577</v>
      </c>
      <c r="P85" s="96">
        <f t="shared" si="78"/>
        <v>0.14069453916024113</v>
      </c>
      <c r="Q85" s="96">
        <f t="shared" si="78"/>
        <v>0.13545046490949689</v>
      </c>
      <c r="R85" s="96">
        <f t="shared" si="78"/>
        <v>0.12885911600899197</v>
      </c>
      <c r="S85" s="435">
        <f>J85/J83</f>
        <v>0.12580555764903761</v>
      </c>
      <c r="U85" s="125">
        <f t="shared" si="47"/>
        <v>-9.6910549301246818E-2</v>
      </c>
      <c r="V85" s="124">
        <f t="shared" si="48"/>
        <v>-0.30535583599543559</v>
      </c>
    </row>
    <row r="86" spans="1:22" ht="20.100000000000001" customHeight="1" thickBot="1" x14ac:dyDescent="0.3">
      <c r="A86" s="10" t="s">
        <v>6</v>
      </c>
      <c r="B86" s="11"/>
      <c r="C86" s="18">
        <v>122245353</v>
      </c>
      <c r="D86" s="19">
        <v>123110540</v>
      </c>
      <c r="E86" s="19">
        <v>122250676</v>
      </c>
      <c r="F86" s="19">
        <v>129038329</v>
      </c>
      <c r="G86" s="19">
        <v>130664122</v>
      </c>
      <c r="H86" s="20">
        <v>144730264</v>
      </c>
      <c r="I86" s="19">
        <v>36798156</v>
      </c>
      <c r="J86" s="188">
        <v>33696452</v>
      </c>
      <c r="L86" s="156">
        <f>C86/C92</f>
        <v>0.45196272022452633</v>
      </c>
      <c r="M86" s="156">
        <f t="shared" ref="M86:R86" si="79">D86/D92</f>
        <v>0.42558008781485618</v>
      </c>
      <c r="N86" s="156">
        <f t="shared" si="79"/>
        <v>0.39509621250583937</v>
      </c>
      <c r="O86" s="156">
        <f t="shared" si="79"/>
        <v>0.38836941165552025</v>
      </c>
      <c r="P86" s="156">
        <f t="shared" si="79"/>
        <v>0.37215452042683916</v>
      </c>
      <c r="Q86" s="156">
        <f t="shared" si="79"/>
        <v>0.37098595809559631</v>
      </c>
      <c r="R86" s="156">
        <f t="shared" si="79"/>
        <v>0.38803069058994344</v>
      </c>
      <c r="S86" s="434">
        <f>J86/J92</f>
        <v>0.38688948152361136</v>
      </c>
      <c r="U86" s="122">
        <f t="shared" si="47"/>
        <v>-8.4289658427449468E-2</v>
      </c>
      <c r="V86" s="151">
        <f t="shared" si="48"/>
        <v>-0.11412090663320829</v>
      </c>
    </row>
    <row r="87" spans="1:22" ht="20.100000000000001" customHeight="1" x14ac:dyDescent="0.25">
      <c r="A87" s="57"/>
      <c r="B87" t="s">
        <v>19</v>
      </c>
      <c r="C87" s="15">
        <v>81787250</v>
      </c>
      <c r="D87" s="16">
        <v>84586580</v>
      </c>
      <c r="E87" s="16">
        <v>87650904</v>
      </c>
      <c r="F87" s="16">
        <v>93176469</v>
      </c>
      <c r="G87" s="16">
        <v>96246966</v>
      </c>
      <c r="H87" s="17">
        <v>106559261</v>
      </c>
      <c r="I87" s="16">
        <v>27347218</v>
      </c>
      <c r="J87" s="204">
        <v>25331593</v>
      </c>
      <c r="L87" s="96">
        <f>C87/C86</f>
        <v>0.66904179171538736</v>
      </c>
      <c r="M87" s="96">
        <f t="shared" ref="M87:R87" si="80">D87/D86</f>
        <v>0.68707829565202139</v>
      </c>
      <c r="N87" s="96">
        <f t="shared" si="80"/>
        <v>0.71697684518325278</v>
      </c>
      <c r="O87" s="96">
        <f t="shared" si="80"/>
        <v>0.72208366089427589</v>
      </c>
      <c r="P87" s="96">
        <f t="shared" si="80"/>
        <v>0.73659826834484832</v>
      </c>
      <c r="Q87" s="96">
        <f t="shared" si="80"/>
        <v>0.73626108358373477</v>
      </c>
      <c r="R87" s="96">
        <f t="shared" si="80"/>
        <v>0.74316816310034661</v>
      </c>
      <c r="S87" s="435">
        <f>J87/J86</f>
        <v>0.75175846406618718</v>
      </c>
      <c r="U87" s="127">
        <f t="shared" si="47"/>
        <v>-7.3704937738090948E-2</v>
      </c>
      <c r="V87" s="124">
        <f t="shared" si="48"/>
        <v>0.85903009658405693</v>
      </c>
    </row>
    <row r="88" spans="1:22" ht="20.100000000000001" customHeight="1" thickBot="1" x14ac:dyDescent="0.3">
      <c r="A88" s="57"/>
      <c r="B88" t="s">
        <v>20</v>
      </c>
      <c r="C88" s="15">
        <v>40458103</v>
      </c>
      <c r="D88" s="16">
        <v>38523960</v>
      </c>
      <c r="E88" s="16">
        <v>34599772</v>
      </c>
      <c r="F88" s="16">
        <v>35861860</v>
      </c>
      <c r="G88" s="16">
        <v>34417156</v>
      </c>
      <c r="H88" s="17">
        <v>38171003</v>
      </c>
      <c r="I88" s="16">
        <v>9450938</v>
      </c>
      <c r="J88" s="204">
        <v>8364859</v>
      </c>
      <c r="L88" s="96">
        <f>C88/C86</f>
        <v>0.33095820828461264</v>
      </c>
      <c r="M88" s="96">
        <f t="shared" ref="M88:R88" si="81">D88/D86</f>
        <v>0.31292170434797867</v>
      </c>
      <c r="N88" s="96">
        <f t="shared" si="81"/>
        <v>0.28302315481674717</v>
      </c>
      <c r="O88" s="96">
        <f t="shared" si="81"/>
        <v>0.27791633910572416</v>
      </c>
      <c r="P88" s="96">
        <f t="shared" si="81"/>
        <v>0.26340173165515168</v>
      </c>
      <c r="Q88" s="96">
        <f t="shared" si="81"/>
        <v>0.26373891641626523</v>
      </c>
      <c r="R88" s="96">
        <f t="shared" si="81"/>
        <v>0.25683183689965333</v>
      </c>
      <c r="S88" s="435">
        <f>J88/J86</f>
        <v>0.24824153593381285</v>
      </c>
      <c r="U88" s="125">
        <f t="shared" si="47"/>
        <v>-0.11491758807432659</v>
      </c>
      <c r="V88" s="124">
        <f t="shared" si="48"/>
        <v>-0.85903009658404861</v>
      </c>
    </row>
    <row r="89" spans="1:22" ht="20.100000000000001" customHeight="1" thickBot="1" x14ac:dyDescent="0.3">
      <c r="A89" s="10" t="s">
        <v>7</v>
      </c>
      <c r="B89" s="11"/>
      <c r="C89" s="18">
        <v>529829</v>
      </c>
      <c r="D89" s="19">
        <v>649171</v>
      </c>
      <c r="E89" s="19">
        <v>631931</v>
      </c>
      <c r="F89" s="19">
        <v>719438</v>
      </c>
      <c r="G89" s="19">
        <v>651111</v>
      </c>
      <c r="H89" s="20">
        <v>815087</v>
      </c>
      <c r="I89" s="19">
        <v>128825</v>
      </c>
      <c r="J89" s="188">
        <v>155249</v>
      </c>
      <c r="L89" s="156">
        <f>C89/C92</f>
        <v>1.9588716480195413E-3</v>
      </c>
      <c r="M89" s="156">
        <f t="shared" ref="M89:R89" si="82">D89/D92</f>
        <v>2.244115338839859E-3</v>
      </c>
      <c r="N89" s="156">
        <f t="shared" si="82"/>
        <v>2.0423080905092711E-3</v>
      </c>
      <c r="O89" s="156">
        <f t="shared" si="82"/>
        <v>2.1653078968701168E-3</v>
      </c>
      <c r="P89" s="156">
        <f t="shared" si="82"/>
        <v>1.8544792422026887E-3</v>
      </c>
      <c r="Q89" s="156">
        <f t="shared" si="82"/>
        <v>2.0893061566326261E-3</v>
      </c>
      <c r="R89" s="156">
        <f t="shared" si="82"/>
        <v>1.3584390944820569E-3</v>
      </c>
      <c r="S89" s="434">
        <f>J89/J92</f>
        <v>1.7825082924771763E-3</v>
      </c>
      <c r="U89" s="82">
        <f t="shared" si="47"/>
        <v>0.20511546671841646</v>
      </c>
      <c r="V89" s="151">
        <f t="shared" si="48"/>
        <v>4.2406919799511944E-2</v>
      </c>
    </row>
    <row r="90" spans="1:22" ht="20.100000000000001" customHeight="1" x14ac:dyDescent="0.25">
      <c r="A90" s="57"/>
      <c r="B90" t="s">
        <v>19</v>
      </c>
      <c r="C90" s="15">
        <v>447205</v>
      </c>
      <c r="D90" s="16">
        <v>575637</v>
      </c>
      <c r="E90" s="16">
        <v>532164</v>
      </c>
      <c r="F90" s="16">
        <v>652000</v>
      </c>
      <c r="G90" s="16">
        <v>599626</v>
      </c>
      <c r="H90" s="17">
        <v>758610</v>
      </c>
      <c r="I90" s="16">
        <v>119733</v>
      </c>
      <c r="J90" s="204">
        <v>146372</v>
      </c>
      <c r="L90" s="96">
        <f>C90/C89</f>
        <v>0.84405534615885502</v>
      </c>
      <c r="M90" s="96">
        <f t="shared" ref="M90:R90" si="83">D90/D89</f>
        <v>0.88672630169862798</v>
      </c>
      <c r="N90" s="96">
        <f t="shared" si="83"/>
        <v>0.84212358627761574</v>
      </c>
      <c r="O90" s="96">
        <f t="shared" si="83"/>
        <v>0.90626294413139141</v>
      </c>
      <c r="P90" s="96">
        <f t="shared" si="83"/>
        <v>0.92092746090912303</v>
      </c>
      <c r="Q90" s="96">
        <f t="shared" si="83"/>
        <v>0.93071046403635438</v>
      </c>
      <c r="R90" s="96">
        <f t="shared" si="83"/>
        <v>0.92942363671647588</v>
      </c>
      <c r="S90" s="435">
        <f>J90/J89</f>
        <v>0.94282088773518669</v>
      </c>
      <c r="U90" s="127">
        <f t="shared" si="47"/>
        <v>0.22248669957321707</v>
      </c>
      <c r="V90" s="124">
        <f t="shared" si="48"/>
        <v>1.339725101871081</v>
      </c>
    </row>
    <row r="91" spans="1:22" ht="20.100000000000001" customHeight="1" thickBot="1" x14ac:dyDescent="0.3">
      <c r="A91" s="57"/>
      <c r="B91" t="s">
        <v>20</v>
      </c>
      <c r="C91" s="15">
        <v>82624</v>
      </c>
      <c r="D91" s="16">
        <v>73534</v>
      </c>
      <c r="E91" s="16">
        <v>99767</v>
      </c>
      <c r="F91" s="16">
        <v>67438</v>
      </c>
      <c r="G91" s="16">
        <v>51485</v>
      </c>
      <c r="H91" s="17">
        <v>56477</v>
      </c>
      <c r="I91" s="16">
        <v>9092</v>
      </c>
      <c r="J91" s="204">
        <v>8877</v>
      </c>
      <c r="L91" s="96">
        <f>C91/C89</f>
        <v>0.15594465384114498</v>
      </c>
      <c r="M91" s="96">
        <f t="shared" ref="M91:R91" si="84">D91/D89</f>
        <v>0.11327369830137206</v>
      </c>
      <c r="N91" s="96">
        <f t="shared" si="84"/>
        <v>0.15787641372238426</v>
      </c>
      <c r="O91" s="96">
        <f t="shared" si="84"/>
        <v>9.3737055868608546E-2</v>
      </c>
      <c r="P91" s="96">
        <f t="shared" si="84"/>
        <v>7.9072539090876984E-2</v>
      </c>
      <c r="Q91" s="96">
        <f t="shared" si="84"/>
        <v>6.9289535963645593E-2</v>
      </c>
      <c r="R91" s="96">
        <f t="shared" si="84"/>
        <v>7.0576363283524166E-2</v>
      </c>
      <c r="S91" s="435">
        <f>J91/J89</f>
        <v>5.71791122648133E-2</v>
      </c>
      <c r="U91" s="125">
        <f t="shared" si="47"/>
        <v>-2.3647162340519137E-2</v>
      </c>
      <c r="V91" s="124">
        <f t="shared" si="48"/>
        <v>-1.3397251018710865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85">C54+C57+C60+C63+C65+C68+C71+C74+C77+C80+C83+C86+C89</f>
        <v>270476629</v>
      </c>
      <c r="D92" s="103">
        <f t="shared" si="85"/>
        <v>289277021</v>
      </c>
      <c r="E92" s="103">
        <f t="shared" si="85"/>
        <v>309420015</v>
      </c>
      <c r="F92" s="103">
        <f t="shared" si="85"/>
        <v>332256674</v>
      </c>
      <c r="G92" s="103">
        <f t="shared" si="85"/>
        <v>351101800</v>
      </c>
      <c r="H92" s="202">
        <f t="shared" si="85"/>
        <v>390123294</v>
      </c>
      <c r="I92" s="229">
        <f t="shared" si="85"/>
        <v>94833107</v>
      </c>
      <c r="J92" s="227">
        <f t="shared" si="85"/>
        <v>87095808</v>
      </c>
      <c r="L92" s="108">
        <f>L54+L57+L60+L63+L65+L68+L71+L74+L77+L80+L83+L86+L89</f>
        <v>1</v>
      </c>
      <c r="M92" s="108">
        <f t="shared" ref="M92:R92" si="86">M54+M57+M60+M63+M65+M68+M71+M74+M77+M80+M83+M86+M89</f>
        <v>0.99999999999999989</v>
      </c>
      <c r="N92" s="108">
        <f t="shared" si="86"/>
        <v>1</v>
      </c>
      <c r="O92" s="108">
        <f t="shared" si="86"/>
        <v>1.0000000000000002</v>
      </c>
      <c r="P92" s="108">
        <f t="shared" si="86"/>
        <v>1</v>
      </c>
      <c r="Q92" s="108">
        <f t="shared" si="86"/>
        <v>1</v>
      </c>
      <c r="R92" s="108">
        <f t="shared" si="86"/>
        <v>1</v>
      </c>
      <c r="S92" s="436">
        <f>S54+S57+S60+S63+S65+S68+S71+S74+S77+S80+S83+S86+S89</f>
        <v>1.0000000000000002</v>
      </c>
      <c r="U92" s="112">
        <f t="shared" si="47"/>
        <v>-8.1588584881016293E-2</v>
      </c>
      <c r="V92" s="154">
        <f t="shared" si="48"/>
        <v>2.2204460492503131E-14</v>
      </c>
    </row>
    <row r="93" spans="1:22" ht="20.100000000000001" customHeight="1" x14ac:dyDescent="0.25">
      <c r="A93" s="57"/>
      <c r="B93" t="s">
        <v>19</v>
      </c>
      <c r="C93" s="417">
        <f>C55+C58+C61+C64+C66+C69+C72+C75+C78+C81+C84+C87+C90</f>
        <v>132873186</v>
      </c>
      <c r="D93" s="418">
        <f t="shared" si="85"/>
        <v>143542959</v>
      </c>
      <c r="E93" s="418">
        <f t="shared" si="85"/>
        <v>160484326</v>
      </c>
      <c r="F93" s="418">
        <f t="shared" si="85"/>
        <v>174518978</v>
      </c>
      <c r="G93" s="418">
        <f t="shared" si="85"/>
        <v>182108389</v>
      </c>
      <c r="H93" s="304">
        <f t="shared" si="85"/>
        <v>201853609</v>
      </c>
      <c r="I93" s="418">
        <f t="shared" si="85"/>
        <v>51370443</v>
      </c>
      <c r="J93" s="419">
        <f t="shared" si="85"/>
        <v>47188301</v>
      </c>
      <c r="L93" s="115">
        <f>C93/C92</f>
        <v>0.49125570106095934</v>
      </c>
      <c r="M93" s="115">
        <f t="shared" ref="M93:R93" si="87">D93/D92</f>
        <v>0.49621279458626616</v>
      </c>
      <c r="N93" s="115">
        <f t="shared" si="87"/>
        <v>0.51866174849742674</v>
      </c>
      <c r="O93" s="115">
        <f t="shared" si="87"/>
        <v>0.52525349122106724</v>
      </c>
      <c r="P93" s="115">
        <f t="shared" si="87"/>
        <v>0.51867688801367584</v>
      </c>
      <c r="Q93" s="115">
        <f t="shared" si="87"/>
        <v>0.51740978327738618</v>
      </c>
      <c r="R93" s="115">
        <f t="shared" si="87"/>
        <v>0.54169313465602265</v>
      </c>
      <c r="S93" s="435">
        <f>J93/J92</f>
        <v>0.54179761441561003</v>
      </c>
      <c r="U93" s="127">
        <f t="shared" si="47"/>
        <v>-8.1411445098886925E-2</v>
      </c>
      <c r="V93" s="124">
        <f t="shared" si="48"/>
        <v>1.0447975958738365E-2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137603443</v>
      </c>
      <c r="D94" s="170">
        <f t="shared" ref="D94:J94" si="88">D56+D59+D62+D67+D70+D73+D76+D79+D82+D85+D88+D91</f>
        <v>145734062</v>
      </c>
      <c r="E94" s="170">
        <f t="shared" si="88"/>
        <v>148935689</v>
      </c>
      <c r="F94" s="170">
        <f t="shared" si="88"/>
        <v>157737696</v>
      </c>
      <c r="G94" s="170">
        <f t="shared" si="88"/>
        <v>168993411</v>
      </c>
      <c r="H94" s="59">
        <f t="shared" si="88"/>
        <v>188269685</v>
      </c>
      <c r="I94" s="170">
        <f t="shared" si="88"/>
        <v>43462664</v>
      </c>
      <c r="J94" s="282">
        <f t="shared" si="88"/>
        <v>39907507</v>
      </c>
      <c r="L94" s="284">
        <f>C94/C92</f>
        <v>0.50874429893904072</v>
      </c>
      <c r="M94" s="284">
        <f t="shared" ref="M94:R94" si="89">D94/D92</f>
        <v>0.5037872054137339</v>
      </c>
      <c r="N94" s="284">
        <f t="shared" si="89"/>
        <v>0.48133825150257331</v>
      </c>
      <c r="O94" s="284">
        <f t="shared" si="89"/>
        <v>0.47474650877893276</v>
      </c>
      <c r="P94" s="284">
        <f t="shared" si="89"/>
        <v>0.48132311198632421</v>
      </c>
      <c r="Q94" s="284">
        <f t="shared" si="89"/>
        <v>0.48259021672261387</v>
      </c>
      <c r="R94" s="284">
        <f t="shared" si="89"/>
        <v>0.45830686534397741</v>
      </c>
      <c r="S94" s="437">
        <f>J94/J92</f>
        <v>0.45820238558439003</v>
      </c>
      <c r="U94" s="125">
        <f t="shared" si="47"/>
        <v>-8.1797954216520183E-2</v>
      </c>
      <c r="V94" s="126">
        <f t="shared" si="48"/>
        <v>-1.0447975958738365E-2</v>
      </c>
    </row>
    <row r="97" spans="1:12" x14ac:dyDescent="0.25">
      <c r="A97" s="1" t="s">
        <v>29</v>
      </c>
      <c r="L97" s="1">
        <f>S3</f>
        <v>0</v>
      </c>
    </row>
    <row r="98" spans="1:12" ht="15.75" thickBot="1" x14ac:dyDescent="0.3"/>
    <row r="99" spans="1:12" ht="20.100000000000001" customHeight="1" x14ac:dyDescent="0.25">
      <c r="A99" s="474" t="s">
        <v>92</v>
      </c>
      <c r="B99" s="497"/>
      <c r="C99" s="476">
        <v>2016</v>
      </c>
      <c r="D99" s="478">
        <v>2017</v>
      </c>
      <c r="E99" s="488">
        <v>2018</v>
      </c>
      <c r="F99" s="488">
        <v>2019</v>
      </c>
      <c r="G99" s="478">
        <v>2020</v>
      </c>
      <c r="H99" s="482">
        <v>2021</v>
      </c>
      <c r="I99" s="484" t="str">
        <f>I5</f>
        <v>janeiro - março</v>
      </c>
      <c r="J99" s="485"/>
      <c r="L99" s="480" t="s">
        <v>91</v>
      </c>
    </row>
    <row r="100" spans="1:12" ht="20.100000000000001" customHeight="1" thickBot="1" x14ac:dyDescent="0.3">
      <c r="A100" s="498"/>
      <c r="B100" s="499"/>
      <c r="C100" s="493"/>
      <c r="D100" s="492"/>
      <c r="E100" s="496"/>
      <c r="F100" s="496"/>
      <c r="G100" s="492"/>
      <c r="H100" s="502"/>
      <c r="I100" s="412">
        <v>2021</v>
      </c>
      <c r="J100" s="203">
        <v>2022</v>
      </c>
      <c r="L100" s="481"/>
    </row>
    <row r="101" spans="1:12" ht="20.100000000000001" customHeight="1" thickBot="1" x14ac:dyDescent="0.3">
      <c r="A101" s="10" t="s">
        <v>10</v>
      </c>
      <c r="B101" s="11"/>
      <c r="C101" s="134">
        <f>C54/C7</f>
        <v>3.1072184101681737</v>
      </c>
      <c r="D101" s="155">
        <f t="shared" ref="D101:J116" si="90">D54/D7</f>
        <v>3.1804030646425181</v>
      </c>
      <c r="E101" s="155">
        <f t="shared" ref="E101:G101" si="91">E54/E7</f>
        <v>3.2743204425841306</v>
      </c>
      <c r="F101" s="155">
        <f t="shared" si="91"/>
        <v>3.2864474761518645</v>
      </c>
      <c r="G101" s="155">
        <f t="shared" si="91"/>
        <v>3.2743548290191482</v>
      </c>
      <c r="H101" s="147">
        <f t="shared" si="90"/>
        <v>3.3364210982761029</v>
      </c>
      <c r="I101" s="243">
        <f t="shared" si="90"/>
        <v>3.2399210662568803</v>
      </c>
      <c r="J101" s="223">
        <f t="shared" si="90"/>
        <v>3.2874359167906837</v>
      </c>
      <c r="L101" s="420">
        <f>(J101-I101)/I101</f>
        <v>1.4665434608472706E-2</v>
      </c>
    </row>
    <row r="102" spans="1:12" ht="20.100000000000001" customHeight="1" x14ac:dyDescent="0.25">
      <c r="A102" s="57"/>
      <c r="B102" t="s">
        <v>19</v>
      </c>
      <c r="C102" s="297">
        <f t="shared" ref="C102:J117" si="92">C55/C8</f>
        <v>3.3902505589553571</v>
      </c>
      <c r="D102" s="298">
        <f t="shared" si="92"/>
        <v>3.3264493793849317</v>
      </c>
      <c r="E102" s="298">
        <f t="shared" ref="E102:G102" si="93">E55/E8</f>
        <v>3.1549509809327407</v>
      </c>
      <c r="F102" s="298">
        <f t="shared" si="93"/>
        <v>3.0478239172979733</v>
      </c>
      <c r="G102" s="298">
        <f t="shared" si="93"/>
        <v>3.263583327004945</v>
      </c>
      <c r="H102" s="140">
        <f t="shared" si="92"/>
        <v>3.199933589326613</v>
      </c>
      <c r="I102" s="193">
        <f t="shared" si="90"/>
        <v>3.3193245669929907</v>
      </c>
      <c r="J102" s="222">
        <f t="shared" si="90"/>
        <v>2.8589816077427082</v>
      </c>
      <c r="L102" s="421">
        <f t="shared" ref="L102:L141" si="94">(J102-I102)/I102</f>
        <v>-0.1386857325818282</v>
      </c>
    </row>
    <row r="103" spans="1:12" ht="20.100000000000001" customHeight="1" thickBot="1" x14ac:dyDescent="0.3">
      <c r="A103" s="57"/>
      <c r="B103" t="s">
        <v>20</v>
      </c>
      <c r="C103" s="297">
        <f t="shared" si="92"/>
        <v>3.0992542341842744</v>
      </c>
      <c r="D103" s="298">
        <f t="shared" si="92"/>
        <v>3.1766314351302305</v>
      </c>
      <c r="E103" s="298">
        <f t="shared" ref="E103:G103" si="95">E56/E9</f>
        <v>3.2781084789864363</v>
      </c>
      <c r="F103" s="298">
        <f t="shared" si="95"/>
        <v>3.2942250757422418</v>
      </c>
      <c r="G103" s="298">
        <f t="shared" si="95"/>
        <v>3.2746585157847563</v>
      </c>
      <c r="H103" s="140">
        <f t="shared" si="92"/>
        <v>3.3414023815306457</v>
      </c>
      <c r="I103" s="193">
        <f t="shared" si="90"/>
        <v>3.2373610207989052</v>
      </c>
      <c r="J103" s="222">
        <f t="shared" si="90"/>
        <v>3.3060535289369724</v>
      </c>
      <c r="L103" s="422">
        <f t="shared" si="94"/>
        <v>2.1218674005383388E-2</v>
      </c>
    </row>
    <row r="104" spans="1:12" ht="20.100000000000001" customHeight="1" thickBot="1" x14ac:dyDescent="0.3">
      <c r="A104" s="10" t="s">
        <v>18</v>
      </c>
      <c r="B104" s="11"/>
      <c r="C104" s="134">
        <f t="shared" si="92"/>
        <v>3.0683299669482187</v>
      </c>
      <c r="D104" s="155">
        <f t="shared" si="92"/>
        <v>3.4523042163670796</v>
      </c>
      <c r="E104" s="155">
        <f t="shared" ref="E104:G104" si="96">E57/E10</f>
        <v>4.9327896800144559</v>
      </c>
      <c r="F104" s="155">
        <f t="shared" si="96"/>
        <v>5.4892722757062522</v>
      </c>
      <c r="G104" s="155">
        <f t="shared" si="96"/>
        <v>6.1064703183012803</v>
      </c>
      <c r="H104" s="147">
        <f t="shared" si="92"/>
        <v>6.9606219122348154</v>
      </c>
      <c r="I104" s="243">
        <f t="shared" si="90"/>
        <v>6.9024695121951218</v>
      </c>
      <c r="J104" s="223">
        <f t="shared" si="90"/>
        <v>7.9939318665720371</v>
      </c>
      <c r="L104" s="420">
        <f t="shared" si="94"/>
        <v>0.15812635643642398</v>
      </c>
    </row>
    <row r="105" spans="1:12" ht="20.100000000000001" customHeight="1" x14ac:dyDescent="0.25">
      <c r="A105" s="57"/>
      <c r="B105" t="s">
        <v>19</v>
      </c>
      <c r="C105" s="297">
        <f t="shared" si="92"/>
        <v>3.003180074922565</v>
      </c>
      <c r="D105" s="298">
        <f t="shared" si="92"/>
        <v>3.3526690676270507</v>
      </c>
      <c r="E105" s="298">
        <f t="shared" ref="E105:G105" si="97">E58/E11</f>
        <v>4.8271347369765607</v>
      </c>
      <c r="F105" s="298">
        <f t="shared" si="97"/>
        <v>5.0853207757354806</v>
      </c>
      <c r="G105" s="298">
        <f t="shared" si="97"/>
        <v>6.0736675937758404</v>
      </c>
      <c r="H105" s="140">
        <f t="shared" si="92"/>
        <v>7.132890565673855</v>
      </c>
      <c r="I105" s="193">
        <f t="shared" si="90"/>
        <v>7.2509348357182031</v>
      </c>
      <c r="J105" s="222">
        <f t="shared" si="90"/>
        <v>8.5388159813356665</v>
      </c>
      <c r="L105" s="421">
        <f t="shared" si="94"/>
        <v>0.17761587640718318</v>
      </c>
    </row>
    <row r="106" spans="1:12" ht="20.100000000000001" customHeight="1" thickBot="1" x14ac:dyDescent="0.3">
      <c r="A106" s="57"/>
      <c r="B106" t="s">
        <v>20</v>
      </c>
      <c r="C106" s="297">
        <f t="shared" si="92"/>
        <v>3.669365721997301</v>
      </c>
      <c r="D106" s="298">
        <f t="shared" si="92"/>
        <v>4.2553539176055732</v>
      </c>
      <c r="E106" s="298">
        <f t="shared" ref="E106:G106" si="98">E59/E12</f>
        <v>5.2304969856932901</v>
      </c>
      <c r="F106" s="298">
        <f t="shared" si="98"/>
        <v>6.2601889208320252</v>
      </c>
      <c r="G106" s="298">
        <f t="shared" si="98"/>
        <v>6.1718660239278664</v>
      </c>
      <c r="H106" s="140">
        <f t="shared" si="92"/>
        <v>6.6992336814382645</v>
      </c>
      <c r="I106" s="193">
        <f t="shared" si="90"/>
        <v>6.353998273561956</v>
      </c>
      <c r="J106" s="222">
        <f t="shared" si="90"/>
        <v>7.1473493429995472</v>
      </c>
      <c r="L106" s="422">
        <f t="shared" si="94"/>
        <v>0.1248585591750327</v>
      </c>
    </row>
    <row r="107" spans="1:12" ht="20.100000000000001" customHeight="1" thickBot="1" x14ac:dyDescent="0.3">
      <c r="A107" s="10" t="s">
        <v>15</v>
      </c>
      <c r="B107" s="11"/>
      <c r="C107" s="134">
        <f t="shared" si="92"/>
        <v>4.6082630427651941</v>
      </c>
      <c r="D107" s="155">
        <f t="shared" si="92"/>
        <v>4.758014830125072</v>
      </c>
      <c r="E107" s="155">
        <f t="shared" ref="E107:G107" si="99">E60/E13</f>
        <v>5.2158887373037963</v>
      </c>
      <c r="F107" s="155">
        <f t="shared" si="99"/>
        <v>5.8825090567249045</v>
      </c>
      <c r="G107" s="155">
        <f t="shared" si="99"/>
        <v>5.933234254662298</v>
      </c>
      <c r="H107" s="147">
        <f t="shared" si="92"/>
        <v>6.213980431121831</v>
      </c>
      <c r="I107" s="243">
        <f t="shared" si="90"/>
        <v>5.9251686449773109</v>
      </c>
      <c r="J107" s="223">
        <f t="shared" si="90"/>
        <v>6.2353553307619078</v>
      </c>
      <c r="L107" s="420">
        <f t="shared" si="94"/>
        <v>5.2350693181963386E-2</v>
      </c>
    </row>
    <row r="108" spans="1:12" ht="20.100000000000001" customHeight="1" x14ac:dyDescent="0.25">
      <c r="A108" s="57"/>
      <c r="B108" t="s">
        <v>19</v>
      </c>
      <c r="C108" s="297">
        <f t="shared" si="92"/>
        <v>1.7211880993733839</v>
      </c>
      <c r="D108" s="298">
        <f t="shared" si="92"/>
        <v>1.9959343887231404</v>
      </c>
      <c r="E108" s="298">
        <f t="shared" ref="E108:G108" si="100">E61/E14</f>
        <v>2.4975377130397378</v>
      </c>
      <c r="F108" s="298">
        <f t="shared" si="100"/>
        <v>2.9968969543271862</v>
      </c>
      <c r="G108" s="298">
        <f t="shared" si="100"/>
        <v>3.4205478241283256</v>
      </c>
      <c r="H108" s="140">
        <f t="shared" si="92"/>
        <v>3.7359565867271427</v>
      </c>
      <c r="I108" s="193">
        <f t="shared" si="90"/>
        <v>3.3166824922129439</v>
      </c>
      <c r="J108" s="222">
        <f t="shared" si="90"/>
        <v>3.9008145091225024</v>
      </c>
      <c r="L108" s="421">
        <f t="shared" si="94"/>
        <v>0.17611936574604592</v>
      </c>
    </row>
    <row r="109" spans="1:12" ht="20.100000000000001" customHeight="1" thickBot="1" x14ac:dyDescent="0.3">
      <c r="A109" s="57"/>
      <c r="B109" t="s">
        <v>20</v>
      </c>
      <c r="C109" s="297">
        <f t="shared" si="92"/>
        <v>5.0788326906901489</v>
      </c>
      <c r="D109" s="298">
        <f t="shared" si="92"/>
        <v>5.0760587240005988</v>
      </c>
      <c r="E109" s="298">
        <f t="shared" ref="E109:G109" si="101">E62/E15</f>
        <v>5.4829726419442419</v>
      </c>
      <c r="F109" s="298">
        <f t="shared" si="101"/>
        <v>6.045593955342337</v>
      </c>
      <c r="G109" s="298">
        <f t="shared" si="101"/>
        <v>6.0277545455500983</v>
      </c>
      <c r="H109" s="140">
        <f t="shared" si="92"/>
        <v>6.3090529311649837</v>
      </c>
      <c r="I109" s="193">
        <f t="shared" si="90"/>
        <v>6.0322132600334815</v>
      </c>
      <c r="J109" s="222">
        <f t="shared" si="90"/>
        <v>6.322424769713952</v>
      </c>
      <c r="L109" s="422">
        <f t="shared" si="94"/>
        <v>4.8110286750515131E-2</v>
      </c>
    </row>
    <row r="110" spans="1:12" ht="20.100000000000001" customHeight="1" thickBot="1" x14ac:dyDescent="0.3">
      <c r="A110" s="10" t="s">
        <v>8</v>
      </c>
      <c r="B110" s="11"/>
      <c r="C110" s="134">
        <f t="shared" si="92"/>
        <v>1.8313554028732042</v>
      </c>
      <c r="D110" s="155">
        <f t="shared" si="92"/>
        <v>2.1490453320838703</v>
      </c>
      <c r="E110" s="155">
        <f t="shared" ref="E110:G110" si="102">E63/E16</f>
        <v>1.8330268616317045</v>
      </c>
      <c r="F110" s="155">
        <f t="shared" si="102"/>
        <v>1.8614387112903401</v>
      </c>
      <c r="G110" s="155">
        <f t="shared" si="102"/>
        <v>2.1099038803844783</v>
      </c>
      <c r="H110" s="147">
        <f t="shared" si="92"/>
        <v>1.904386349252714</v>
      </c>
      <c r="I110" s="243">
        <f t="shared" si="90"/>
        <v>1.8517821249610735</v>
      </c>
      <c r="J110" s="223">
        <f t="shared" si="90"/>
        <v>1.8446055987462742</v>
      </c>
      <c r="L110" s="420">
        <f t="shared" si="94"/>
        <v>-3.8754700772102007E-3</v>
      </c>
    </row>
    <row r="111" spans="1:12" ht="20.100000000000001" customHeight="1" thickBot="1" x14ac:dyDescent="0.3">
      <c r="A111" s="57"/>
      <c r="B111" t="s">
        <v>19</v>
      </c>
      <c r="C111" s="297">
        <f t="shared" si="92"/>
        <v>1.8313554028732042</v>
      </c>
      <c r="D111" s="298">
        <f t="shared" si="92"/>
        <v>2.1490453320838703</v>
      </c>
      <c r="E111" s="298">
        <f t="shared" ref="E111:G111" si="103">E64/E17</f>
        <v>1.8330268616317045</v>
      </c>
      <c r="F111" s="298">
        <f t="shared" si="103"/>
        <v>1.8614387112903401</v>
      </c>
      <c r="G111" s="298">
        <f t="shared" si="103"/>
        <v>2.1099038803844783</v>
      </c>
      <c r="H111" s="140">
        <f t="shared" si="92"/>
        <v>1.904386349252714</v>
      </c>
      <c r="I111" s="193">
        <f t="shared" si="90"/>
        <v>1.8517821249610735</v>
      </c>
      <c r="J111" s="222">
        <f t="shared" si="90"/>
        <v>1.8446055987462742</v>
      </c>
      <c r="L111" s="423">
        <f t="shared" si="94"/>
        <v>-3.8754700772102007E-3</v>
      </c>
    </row>
    <row r="112" spans="1:12" ht="20.100000000000001" customHeight="1" thickBot="1" x14ac:dyDescent="0.3">
      <c r="A112" s="10" t="s">
        <v>16</v>
      </c>
      <c r="B112" s="11"/>
      <c r="C112" s="134">
        <f t="shared" si="92"/>
        <v>3.4174447174447176</v>
      </c>
      <c r="D112" s="155">
        <f t="shared" si="92"/>
        <v>3.5232390991854334</v>
      </c>
      <c r="E112" s="155">
        <f t="shared" ref="E112:G112" si="104">E65/E18</f>
        <v>3.3732123411978221</v>
      </c>
      <c r="F112" s="155">
        <f t="shared" si="104"/>
        <v>4.1576092415871422</v>
      </c>
      <c r="G112" s="155">
        <f t="shared" si="104"/>
        <v>4.2929882253102791</v>
      </c>
      <c r="H112" s="147">
        <f t="shared" si="92"/>
        <v>4.0066225165562912</v>
      </c>
      <c r="I112" s="243">
        <f t="shared" si="90"/>
        <v>4.5971907566832808</v>
      </c>
      <c r="J112" s="223">
        <f t="shared" si="90"/>
        <v>4.1846381093057605</v>
      </c>
      <c r="L112" s="420">
        <f t="shared" si="94"/>
        <v>-8.9740162897909245E-2</v>
      </c>
    </row>
    <row r="113" spans="1:12" ht="20.100000000000001" customHeight="1" x14ac:dyDescent="0.25">
      <c r="A113" s="57"/>
      <c r="B113" t="s">
        <v>19</v>
      </c>
      <c r="C113" s="297">
        <f t="shared" si="92"/>
        <v>2.8253545024845472</v>
      </c>
      <c r="D113" s="298">
        <f t="shared" si="92"/>
        <v>2.9056913711469705</v>
      </c>
      <c r="E113" s="298">
        <f t="shared" ref="E113:G113" si="105">E66/E19</f>
        <v>2.9232299484582693</v>
      </c>
      <c r="F113" s="298">
        <f t="shared" si="105"/>
        <v>3.1872068230277186</v>
      </c>
      <c r="G113" s="298">
        <f t="shared" si="105"/>
        <v>3.1932526585991932</v>
      </c>
      <c r="H113" s="140">
        <f t="shared" si="92"/>
        <v>2.9086996618505996</v>
      </c>
      <c r="I113" s="193">
        <f t="shared" si="90"/>
        <v>3.1805019305019306</v>
      </c>
      <c r="J113" s="222">
        <f t="shared" si="90"/>
        <v>3.222495894909688</v>
      </c>
      <c r="L113" s="421">
        <f t="shared" si="94"/>
        <v>1.3203565137006568E-2</v>
      </c>
    </row>
    <row r="114" spans="1:12" ht="20.100000000000001" customHeight="1" thickBot="1" x14ac:dyDescent="0.3">
      <c r="A114" s="57"/>
      <c r="B114" t="s">
        <v>20</v>
      </c>
      <c r="C114" s="297">
        <f t="shared" si="92"/>
        <v>4.6514271280626422</v>
      </c>
      <c r="D114" s="298">
        <f t="shared" si="92"/>
        <v>5.023474178403756</v>
      </c>
      <c r="E114" s="298">
        <f t="shared" ref="E114:G114" si="106">E67/E20</f>
        <v>5.2054491899852726</v>
      </c>
      <c r="F114" s="298">
        <f t="shared" si="106"/>
        <v>6.4955479452054794</v>
      </c>
      <c r="G114" s="298">
        <f t="shared" si="106"/>
        <v>5.8026680090611631</v>
      </c>
      <c r="H114" s="140">
        <f t="shared" si="92"/>
        <v>5.4888981116414195</v>
      </c>
      <c r="I114" s="193">
        <f t="shared" si="90"/>
        <v>5.8505550811272418</v>
      </c>
      <c r="J114" s="222">
        <f t="shared" si="90"/>
        <v>5.6260762607626074</v>
      </c>
      <c r="L114" s="422">
        <f t="shared" si="94"/>
        <v>-3.836880727587022E-2</v>
      </c>
    </row>
    <row r="115" spans="1:12" ht="20.100000000000001" customHeight="1" thickBot="1" x14ac:dyDescent="0.3">
      <c r="A115" s="10" t="s">
        <v>21</v>
      </c>
      <c r="B115" s="11"/>
      <c r="C115" s="134">
        <f t="shared" si="92"/>
        <v>2.1756047266454122</v>
      </c>
      <c r="D115" s="155">
        <f t="shared" si="92"/>
        <v>2.6124092046803837</v>
      </c>
      <c r="E115" s="155">
        <f t="shared" ref="E115:G115" si="107">E68/E21</f>
        <v>2.3239647922346882</v>
      </c>
      <c r="F115" s="155">
        <f t="shared" si="107"/>
        <v>2.6343167682601587</v>
      </c>
      <c r="G115" s="155">
        <f t="shared" si="107"/>
        <v>3.3748227273187066</v>
      </c>
      <c r="H115" s="147">
        <f t="shared" si="92"/>
        <v>4.3961383516024908</v>
      </c>
      <c r="I115" s="243">
        <f t="shared" si="90"/>
        <v>3.9621474141166209</v>
      </c>
      <c r="J115" s="223">
        <f t="shared" si="90"/>
        <v>4.4805793559317326</v>
      </c>
      <c r="L115" s="420">
        <f t="shared" si="94"/>
        <v>0.13084620223064028</v>
      </c>
    </row>
    <row r="116" spans="1:12" ht="20.100000000000001" customHeight="1" x14ac:dyDescent="0.25">
      <c r="A116" s="57"/>
      <c r="B116" t="s">
        <v>19</v>
      </c>
      <c r="C116" s="297">
        <f t="shared" si="92"/>
        <v>1.6828280230202874</v>
      </c>
      <c r="D116" s="298">
        <f t="shared" si="92"/>
        <v>1.9073363154958254</v>
      </c>
      <c r="E116" s="298">
        <f t="shared" ref="E116:G116" si="108">E69/E22</f>
        <v>1.697864875860575</v>
      </c>
      <c r="F116" s="298">
        <f t="shared" si="108"/>
        <v>1.872614248860798</v>
      </c>
      <c r="G116" s="298">
        <f t="shared" si="108"/>
        <v>2.3355389146854777</v>
      </c>
      <c r="H116" s="140">
        <f t="shared" si="92"/>
        <v>2.7877782197498173</v>
      </c>
      <c r="I116" s="193">
        <f t="shared" si="90"/>
        <v>2.6733826598368431</v>
      </c>
      <c r="J116" s="222">
        <f t="shared" si="90"/>
        <v>2.7146657571623467</v>
      </c>
      <c r="L116" s="421">
        <f t="shared" si="94"/>
        <v>1.5442270179168114E-2</v>
      </c>
    </row>
    <row r="117" spans="1:12" ht="20.100000000000001" customHeight="1" thickBot="1" x14ac:dyDescent="0.3">
      <c r="A117" s="57"/>
      <c r="B117" t="s">
        <v>20</v>
      </c>
      <c r="C117" s="297">
        <f t="shared" si="92"/>
        <v>3.6264928396707234</v>
      </c>
      <c r="D117" s="298">
        <f t="shared" si="92"/>
        <v>4.3545684530287856</v>
      </c>
      <c r="E117" s="298">
        <f t="shared" ref="E117:G117" si="109">E70/E23</f>
        <v>4.5797611852218481</v>
      </c>
      <c r="F117" s="298">
        <f t="shared" si="109"/>
        <v>4.6582152723907511</v>
      </c>
      <c r="G117" s="298">
        <f t="shared" si="109"/>
        <v>5.1021358867753817</v>
      </c>
      <c r="H117" s="140">
        <f t="shared" si="92"/>
        <v>5.8700951054429913</v>
      </c>
      <c r="I117" s="193">
        <f t="shared" si="92"/>
        <v>5.4426693982520762</v>
      </c>
      <c r="J117" s="222">
        <f t="shared" si="92"/>
        <v>5.6934014195029397</v>
      </c>
      <c r="L117" s="422">
        <f t="shared" si="94"/>
        <v>4.6067839676498912E-2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110">C71/C24</f>
        <v>3.0944530831492969</v>
      </c>
      <c r="D118" s="155">
        <f t="shared" si="110"/>
        <v>3.0633340492995158</v>
      </c>
      <c r="E118" s="155">
        <f t="shared" ref="E118:G118" si="111">E71/E24</f>
        <v>3.1628049484462837</v>
      </c>
      <c r="F118" s="155">
        <f t="shared" si="111"/>
        <v>3.3549586599272225</v>
      </c>
      <c r="G118" s="155">
        <f t="shared" si="111"/>
        <v>3.5170287203947286</v>
      </c>
      <c r="H118" s="147">
        <f t="shared" si="110"/>
        <v>3.7193942102484439</v>
      </c>
      <c r="I118" s="243">
        <f t="shared" si="110"/>
        <v>3.4242889194949231</v>
      </c>
      <c r="J118" s="223">
        <f t="shared" si="110"/>
        <v>3.6637811382083445</v>
      </c>
      <c r="L118" s="420">
        <f t="shared" si="94"/>
        <v>6.9939255811611284E-2</v>
      </c>
    </row>
    <row r="119" spans="1:12" ht="20.100000000000001" customHeight="1" x14ac:dyDescent="0.25">
      <c r="A119" s="57"/>
      <c r="B119" t="s">
        <v>19</v>
      </c>
      <c r="C119" s="297">
        <f t="shared" si="110"/>
        <v>1.3984592390442734</v>
      </c>
      <c r="D119" s="298">
        <f t="shared" si="110"/>
        <v>1.356311122936936</v>
      </c>
      <c r="E119" s="298">
        <f t="shared" ref="E119:G119" si="112">E72/E25</f>
        <v>1.4408217398954686</v>
      </c>
      <c r="F119" s="298">
        <f t="shared" si="112"/>
        <v>1.5147026508782961</v>
      </c>
      <c r="G119" s="298">
        <f t="shared" si="112"/>
        <v>1.6309209450522051</v>
      </c>
      <c r="H119" s="140">
        <f t="shared" si="110"/>
        <v>1.6589180085936408</v>
      </c>
      <c r="I119" s="193">
        <f t="shared" si="110"/>
        <v>1.5369171515201181</v>
      </c>
      <c r="J119" s="222">
        <f t="shared" si="110"/>
        <v>1.6165678194884501</v>
      </c>
      <c r="L119" s="421">
        <f t="shared" si="94"/>
        <v>5.1824958742604912E-2</v>
      </c>
    </row>
    <row r="120" spans="1:12" ht="20.100000000000001" customHeight="1" thickBot="1" x14ac:dyDescent="0.3">
      <c r="A120" s="57"/>
      <c r="B120" t="s">
        <v>20</v>
      </c>
      <c r="C120" s="297">
        <f t="shared" si="110"/>
        <v>3.6702806122448979</v>
      </c>
      <c r="D120" s="298">
        <f t="shared" si="110"/>
        <v>3.9235036631512532</v>
      </c>
      <c r="E120" s="298">
        <f t="shared" ref="E120:G120" si="113">E73/E26</f>
        <v>4.2516334741055983</v>
      </c>
      <c r="F120" s="298">
        <f t="shared" si="113"/>
        <v>4.385953011614764</v>
      </c>
      <c r="G120" s="298">
        <f t="shared" si="113"/>
        <v>4.2770662354680038</v>
      </c>
      <c r="H120" s="140">
        <f t="shared" si="110"/>
        <v>4.401430438214974</v>
      </c>
      <c r="I120" s="193">
        <f t="shared" si="110"/>
        <v>4.3240244060248409</v>
      </c>
      <c r="J120" s="222">
        <f t="shared" si="110"/>
        <v>4.2518741530992212</v>
      </c>
      <c r="L120" s="422">
        <f t="shared" si="94"/>
        <v>-1.6685903258337256E-2</v>
      </c>
    </row>
    <row r="121" spans="1:12" ht="20.100000000000001" customHeight="1" thickBot="1" x14ac:dyDescent="0.3">
      <c r="A121" s="10" t="s">
        <v>14</v>
      </c>
      <c r="B121" s="11"/>
      <c r="C121" s="134">
        <f t="shared" si="110"/>
        <v>3.6242080016250129</v>
      </c>
      <c r="D121" s="155">
        <f t="shared" si="110"/>
        <v>3.8319918871902581</v>
      </c>
      <c r="E121" s="155">
        <f t="shared" ref="E121:G121" si="114">E74/E27</f>
        <v>3.9938925411898385</v>
      </c>
      <c r="F121" s="155">
        <f t="shared" si="114"/>
        <v>3.7690685130021739</v>
      </c>
      <c r="G121" s="155">
        <f t="shared" si="114"/>
        <v>3.9078664226530448</v>
      </c>
      <c r="H121" s="147">
        <f t="shared" si="110"/>
        <v>3.749546983145966</v>
      </c>
      <c r="I121" s="243">
        <f t="shared" si="110"/>
        <v>4.2195175531240761</v>
      </c>
      <c r="J121" s="223">
        <f t="shared" si="110"/>
        <v>3.4910468646238497</v>
      </c>
      <c r="L121" s="420">
        <f t="shared" si="94"/>
        <v>-0.17264312313640598</v>
      </c>
    </row>
    <row r="122" spans="1:12" ht="20.100000000000001" customHeight="1" x14ac:dyDescent="0.25">
      <c r="A122" s="57"/>
      <c r="B122" t="s">
        <v>19</v>
      </c>
      <c r="C122" s="297">
        <f t="shared" si="110"/>
        <v>2.268099490944004</v>
      </c>
      <c r="D122" s="298">
        <f t="shared" si="110"/>
        <v>2.4100976750584673</v>
      </c>
      <c r="E122" s="298">
        <f t="shared" ref="E122:G122" si="115">E75/E28</f>
        <v>2.4694698289017758</v>
      </c>
      <c r="F122" s="298">
        <f t="shared" si="115"/>
        <v>2.4740992632175534</v>
      </c>
      <c r="G122" s="298">
        <f t="shared" si="115"/>
        <v>2.500755160261789</v>
      </c>
      <c r="H122" s="140">
        <f t="shared" si="110"/>
        <v>2.2951977754171091</v>
      </c>
      <c r="I122" s="193">
        <f t="shared" si="110"/>
        <v>2.5086174736999181</v>
      </c>
      <c r="J122" s="222">
        <f t="shared" si="110"/>
        <v>2.2104651162790696</v>
      </c>
      <c r="L122" s="421">
        <f t="shared" si="94"/>
        <v>-0.11885126391195407</v>
      </c>
    </row>
    <row r="123" spans="1:12" ht="20.100000000000001" customHeight="1" thickBot="1" x14ac:dyDescent="0.3">
      <c r="A123" s="57"/>
      <c r="B123" t="s">
        <v>20</v>
      </c>
      <c r="C123" s="297">
        <f t="shared" si="110"/>
        <v>4.4933625624162712</v>
      </c>
      <c r="D123" s="298">
        <f t="shared" si="110"/>
        <v>4.5026574565103257</v>
      </c>
      <c r="E123" s="298">
        <f t="shared" ref="E123:G123" si="116">E76/E29</f>
        <v>5.2515960362015077</v>
      </c>
      <c r="F123" s="298">
        <f t="shared" si="116"/>
        <v>5.6843844802810155</v>
      </c>
      <c r="G123" s="298">
        <f t="shared" si="116"/>
        <v>5.7673883863437405</v>
      </c>
      <c r="H123" s="140">
        <f t="shared" si="110"/>
        <v>5.3622266029649701</v>
      </c>
      <c r="I123" s="193">
        <f t="shared" si="110"/>
        <v>6.4527853525516168</v>
      </c>
      <c r="J123" s="222">
        <f t="shared" si="110"/>
        <v>4.5771894450775843</v>
      </c>
      <c r="L123" s="422">
        <f t="shared" si="94"/>
        <v>-0.29066454329406261</v>
      </c>
    </row>
    <row r="124" spans="1:12" ht="20.100000000000001" customHeight="1" thickBot="1" x14ac:dyDescent="0.3">
      <c r="A124" s="10" t="s">
        <v>9</v>
      </c>
      <c r="B124" s="11"/>
      <c r="C124" s="134">
        <f t="shared" si="110"/>
        <v>2.9725197434027817</v>
      </c>
      <c r="D124" s="155">
        <f t="shared" si="110"/>
        <v>3.0922176967130417</v>
      </c>
      <c r="E124" s="155">
        <f t="shared" ref="E124:G124" si="117">E77/E30</f>
        <v>3.3400513414949007</v>
      </c>
      <c r="F124" s="155">
        <f t="shared" si="117"/>
        <v>3.3903876616029951</v>
      </c>
      <c r="G124" s="155">
        <f t="shared" si="117"/>
        <v>3.4138250342426928</v>
      </c>
      <c r="H124" s="147">
        <f t="shared" si="110"/>
        <v>3.5502873547082618</v>
      </c>
      <c r="I124" s="243">
        <f t="shared" si="110"/>
        <v>3.5557089284653931</v>
      </c>
      <c r="J124" s="223">
        <f t="shared" si="110"/>
        <v>3.6704441097012221</v>
      </c>
      <c r="L124" s="420">
        <f t="shared" si="94"/>
        <v>3.2267877811176057E-2</v>
      </c>
    </row>
    <row r="125" spans="1:12" ht="20.100000000000001" customHeight="1" x14ac:dyDescent="0.25">
      <c r="A125" s="57"/>
      <c r="B125" t="s">
        <v>19</v>
      </c>
      <c r="C125" s="297">
        <f t="shared" si="110"/>
        <v>2.9181149794315773</v>
      </c>
      <c r="D125" s="298">
        <f t="shared" si="110"/>
        <v>3.0410599434693277</v>
      </c>
      <c r="E125" s="298">
        <f t="shared" ref="E125:G125" si="118">E78/E31</f>
        <v>3.298360874358127</v>
      </c>
      <c r="F125" s="298">
        <f t="shared" si="118"/>
        <v>3.3425153652964279</v>
      </c>
      <c r="G125" s="298">
        <f t="shared" si="118"/>
        <v>3.3579446204290715</v>
      </c>
      <c r="H125" s="140">
        <f t="shared" si="110"/>
        <v>3.4834931061717667</v>
      </c>
      <c r="I125" s="193">
        <f t="shared" si="110"/>
        <v>3.5007066049359667</v>
      </c>
      <c r="J125" s="222">
        <f t="shared" si="110"/>
        <v>3.6070632624442154</v>
      </c>
      <c r="L125" s="421">
        <f t="shared" si="94"/>
        <v>3.0381482800725616E-2</v>
      </c>
    </row>
    <row r="126" spans="1:12" ht="20.100000000000001" customHeight="1" thickBot="1" x14ac:dyDescent="0.3">
      <c r="A126" s="57"/>
      <c r="B126" t="s">
        <v>20</v>
      </c>
      <c r="C126" s="297">
        <f t="shared" si="110"/>
        <v>5.6732394366197187</v>
      </c>
      <c r="D126" s="298">
        <f t="shared" si="110"/>
        <v>5.964771948640033</v>
      </c>
      <c r="E126" s="298">
        <f t="shared" ref="E126:G126" si="119">E79/E32</f>
        <v>6.0453954752200367</v>
      </c>
      <c r="F126" s="298">
        <f t="shared" si="119"/>
        <v>5.3260315078769693</v>
      </c>
      <c r="G126" s="298">
        <f t="shared" si="119"/>
        <v>5.4882476929344453</v>
      </c>
      <c r="H126" s="140">
        <f t="shared" si="110"/>
        <v>6.2672358111713331</v>
      </c>
      <c r="I126" s="193">
        <f t="shared" si="110"/>
        <v>6.0819721329046086</v>
      </c>
      <c r="J126" s="222">
        <f t="shared" si="110"/>
        <v>6.5026863338868806</v>
      </c>
      <c r="L126" s="422">
        <f t="shared" si="94"/>
        <v>6.9173977089787925E-2</v>
      </c>
    </row>
    <row r="127" spans="1:12" ht="20.100000000000001" customHeight="1" thickBot="1" x14ac:dyDescent="0.3">
      <c r="A127" s="10" t="s">
        <v>12</v>
      </c>
      <c r="B127" s="11"/>
      <c r="C127" s="134">
        <f t="shared" si="110"/>
        <v>2.5870780949019956</v>
      </c>
      <c r="D127" s="155">
        <f t="shared" si="110"/>
        <v>2.6597150384712642</v>
      </c>
      <c r="E127" s="155">
        <f t="shared" ref="E127:G127" si="120">E80/E33</f>
        <v>2.8435620972733431</v>
      </c>
      <c r="F127" s="155">
        <f t="shared" si="120"/>
        <v>2.4043502291056851</v>
      </c>
      <c r="G127" s="155">
        <f t="shared" si="120"/>
        <v>2.4552654116817232</v>
      </c>
      <c r="H127" s="147">
        <f t="shared" si="110"/>
        <v>2.5508382427690126</v>
      </c>
      <c r="I127" s="243">
        <f t="shared" si="110"/>
        <v>2.4967208368964333</v>
      </c>
      <c r="J127" s="223">
        <f t="shared" si="110"/>
        <v>2.4959852666685736</v>
      </c>
      <c r="L127" s="420">
        <f t="shared" si="94"/>
        <v>-2.9461452677829439E-4</v>
      </c>
    </row>
    <row r="128" spans="1:12" ht="20.100000000000001" customHeight="1" x14ac:dyDescent="0.25">
      <c r="A128" s="57"/>
      <c r="B128" t="s">
        <v>19</v>
      </c>
      <c r="C128" s="297">
        <f t="shared" si="110"/>
        <v>2.3895686024086142</v>
      </c>
      <c r="D128" s="298">
        <f t="shared" si="110"/>
        <v>2.4549275269370896</v>
      </c>
      <c r="E128" s="298">
        <f t="shared" ref="E128:G128" si="121">E81/E34</f>
        <v>2.6163489018828794</v>
      </c>
      <c r="F128" s="298">
        <f t="shared" si="121"/>
        <v>2.2140297106097062</v>
      </c>
      <c r="G128" s="298">
        <f t="shared" si="121"/>
        <v>2.270939805219546</v>
      </c>
      <c r="H128" s="140">
        <f t="shared" si="110"/>
        <v>2.3529735022471963</v>
      </c>
      <c r="I128" s="193">
        <f t="shared" si="110"/>
        <v>2.3178017128406379</v>
      </c>
      <c r="J128" s="222">
        <f t="shared" si="110"/>
        <v>2.3273898890326521</v>
      </c>
      <c r="L128" s="424">
        <f t="shared" si="94"/>
        <v>4.1367542956309324E-3</v>
      </c>
    </row>
    <row r="129" spans="1:12" ht="20.100000000000001" customHeight="1" thickBot="1" x14ac:dyDescent="0.3">
      <c r="A129" s="57"/>
      <c r="B129" t="s">
        <v>20</v>
      </c>
      <c r="C129" s="297">
        <f t="shared" si="110"/>
        <v>4.2270905325136185</v>
      </c>
      <c r="D129" s="298">
        <f t="shared" si="110"/>
        <v>4.6068225001104679</v>
      </c>
      <c r="E129" s="298">
        <f t="shared" ref="E129:G129" si="122">E82/E35</f>
        <v>5.0648714846842005</v>
      </c>
      <c r="F129" s="298">
        <f t="shared" si="122"/>
        <v>5.344949230714529</v>
      </c>
      <c r="G129" s="298">
        <f t="shared" si="122"/>
        <v>5.3182794654885734</v>
      </c>
      <c r="H129" s="140">
        <f t="shared" si="110"/>
        <v>5.7358582448283908</v>
      </c>
      <c r="I129" s="193">
        <f t="shared" si="110"/>
        <v>5.3650550303305602</v>
      </c>
      <c r="J129" s="222">
        <f t="shared" si="110"/>
        <v>5.9087607148045906</v>
      </c>
      <c r="L129" s="425">
        <f t="shared" si="94"/>
        <v>0.10134205174043309</v>
      </c>
    </row>
    <row r="130" spans="1:12" ht="20.100000000000001" customHeight="1" thickBot="1" x14ac:dyDescent="0.3">
      <c r="A130" s="10" t="s">
        <v>11</v>
      </c>
      <c r="B130" s="11"/>
      <c r="C130" s="134">
        <f t="shared" si="110"/>
        <v>2.7053523323271169</v>
      </c>
      <c r="D130" s="155">
        <f t="shared" si="110"/>
        <v>2.8582163449429099</v>
      </c>
      <c r="E130" s="155">
        <f t="shared" ref="E130:G130" si="123">E83/E36</f>
        <v>2.9886613293918165</v>
      </c>
      <c r="F130" s="155">
        <f t="shared" si="123"/>
        <v>3.0033512190316172</v>
      </c>
      <c r="G130" s="155">
        <f t="shared" si="123"/>
        <v>3.0319440147768399</v>
      </c>
      <c r="H130" s="147">
        <f t="shared" si="110"/>
        <v>3.2011069812748083</v>
      </c>
      <c r="I130" s="243">
        <f t="shared" si="110"/>
        <v>3.0963196970635893</v>
      </c>
      <c r="J130" s="223">
        <f t="shared" si="110"/>
        <v>3.3900626493582235</v>
      </c>
      <c r="L130" s="420">
        <f t="shared" si="94"/>
        <v>9.486841832683067E-2</v>
      </c>
    </row>
    <row r="131" spans="1:12" ht="20.100000000000001" customHeight="1" x14ac:dyDescent="0.25">
      <c r="A131" s="57"/>
      <c r="B131" t="s">
        <v>19</v>
      </c>
      <c r="C131" s="297">
        <f t="shared" si="110"/>
        <v>2.5997788984357326</v>
      </c>
      <c r="D131" s="298">
        <f t="shared" si="110"/>
        <v>2.794444199812542</v>
      </c>
      <c r="E131" s="298">
        <f t="shared" ref="E131:G131" si="124">E84/E37</f>
        <v>2.94147223020674</v>
      </c>
      <c r="F131" s="298">
        <f t="shared" si="124"/>
        <v>2.9576957094742244</v>
      </c>
      <c r="G131" s="298">
        <f t="shared" si="124"/>
        <v>2.9984009826464044</v>
      </c>
      <c r="H131" s="140">
        <f t="shared" si="110"/>
        <v>3.1797162234363086</v>
      </c>
      <c r="I131" s="193">
        <f t="shared" si="110"/>
        <v>3.0559817994918079</v>
      </c>
      <c r="J131" s="222">
        <f t="shared" si="110"/>
        <v>3.3922605660633995</v>
      </c>
      <c r="L131" s="421">
        <f t="shared" si="94"/>
        <v>0.1100395187652992</v>
      </c>
    </row>
    <row r="132" spans="1:12" ht="20.100000000000001" customHeight="1" thickBot="1" x14ac:dyDescent="0.3">
      <c r="A132" s="57"/>
      <c r="B132" t="s">
        <v>20</v>
      </c>
      <c r="C132" s="297">
        <f t="shared" si="110"/>
        <v>3.4312424880141918</v>
      </c>
      <c r="D132" s="298">
        <f t="shared" si="110"/>
        <v>3.2750121626158877</v>
      </c>
      <c r="E132" s="298">
        <f t="shared" ref="E132:G132" si="125">E85/E38</f>
        <v>3.3217343818150593</v>
      </c>
      <c r="F132" s="298">
        <f t="shared" si="125"/>
        <v>3.3064303181241321</v>
      </c>
      <c r="G132" s="298">
        <f t="shared" si="125"/>
        <v>3.2542954384685565</v>
      </c>
      <c r="H132" s="140">
        <f t="shared" si="110"/>
        <v>3.3447245422380041</v>
      </c>
      <c r="I132" s="193">
        <f t="shared" si="110"/>
        <v>3.399691531397353</v>
      </c>
      <c r="J132" s="222">
        <f t="shared" si="110"/>
        <v>3.3748681271765633</v>
      </c>
      <c r="L132" s="422">
        <f t="shared" si="94"/>
        <v>-7.3016636925841228E-3</v>
      </c>
    </row>
    <row r="133" spans="1:12" ht="20.100000000000001" customHeight="1" thickBot="1" x14ac:dyDescent="0.3">
      <c r="A133" s="10" t="s">
        <v>6</v>
      </c>
      <c r="B133" s="11"/>
      <c r="C133" s="134">
        <f t="shared" si="110"/>
        <v>3.2203387361387796</v>
      </c>
      <c r="D133" s="155">
        <f t="shared" si="110"/>
        <v>3.5336721368834847</v>
      </c>
      <c r="E133" s="155">
        <f t="shared" ref="E133:G133" si="126">E86/E39</f>
        <v>3.794407741231824</v>
      </c>
      <c r="F133" s="155">
        <f t="shared" si="126"/>
        <v>3.9585856450512025</v>
      </c>
      <c r="G133" s="155">
        <f t="shared" si="126"/>
        <v>4.0425960345382617</v>
      </c>
      <c r="H133" s="147">
        <f t="shared" si="110"/>
        <v>4.2351905623048713</v>
      </c>
      <c r="I133" s="243">
        <f t="shared" si="110"/>
        <v>4.1389808958463243</v>
      </c>
      <c r="J133" s="223">
        <f t="shared" si="110"/>
        <v>4.1979932227039418</v>
      </c>
      <c r="L133" s="420">
        <f t="shared" si="94"/>
        <v>1.4257694911527454E-2</v>
      </c>
    </row>
    <row r="134" spans="1:12" ht="20.100000000000001" customHeight="1" x14ac:dyDescent="0.25">
      <c r="A134" s="57"/>
      <c r="B134" t="s">
        <v>19</v>
      </c>
      <c r="C134" s="297">
        <f t="shared" ref="C134:J141" si="127">C87/C40</f>
        <v>3.029637548854502</v>
      </c>
      <c r="D134" s="298">
        <f t="shared" si="127"/>
        <v>3.3593437835032036</v>
      </c>
      <c r="E134" s="298">
        <f t="shared" ref="E134:G134" si="128">E87/E40</f>
        <v>3.6408669286208442</v>
      </c>
      <c r="F134" s="298">
        <f t="shared" si="128"/>
        <v>3.7780544860866594</v>
      </c>
      <c r="G134" s="298">
        <f t="shared" si="128"/>
        <v>3.8912803059431122</v>
      </c>
      <c r="H134" s="140">
        <f t="shared" si="127"/>
        <v>4.0749323535887987</v>
      </c>
      <c r="I134" s="193">
        <f t="shared" si="127"/>
        <v>4.0074474300563345</v>
      </c>
      <c r="J134" s="222">
        <f t="shared" si="127"/>
        <v>4.0737128407640277</v>
      </c>
      <c r="L134" s="421">
        <f t="shared" si="94"/>
        <v>1.6535565809471311E-2</v>
      </c>
    </row>
    <row r="135" spans="1:12" ht="20.100000000000001" customHeight="1" thickBot="1" x14ac:dyDescent="0.3">
      <c r="A135" s="57"/>
      <c r="B135" t="s">
        <v>20</v>
      </c>
      <c r="C135" s="297">
        <f t="shared" si="127"/>
        <v>3.6898568230119966</v>
      </c>
      <c r="D135" s="298">
        <f t="shared" si="127"/>
        <v>3.9880825319857514</v>
      </c>
      <c r="E135" s="298">
        <f t="shared" ref="E135:G135" si="129">E88/E41</f>
        <v>4.2482585708567537</v>
      </c>
      <c r="F135" s="298">
        <f t="shared" si="129"/>
        <v>4.5197230433172697</v>
      </c>
      <c r="G135" s="298">
        <f t="shared" si="129"/>
        <v>4.5358394533347832</v>
      </c>
      <c r="H135" s="140">
        <f t="shared" si="127"/>
        <v>4.7575113921144547</v>
      </c>
      <c r="I135" s="193">
        <f t="shared" si="127"/>
        <v>4.573330307331168</v>
      </c>
      <c r="J135" s="222">
        <f t="shared" si="127"/>
        <v>4.6253175293918583</v>
      </c>
      <c r="L135" s="422">
        <f t="shared" si="94"/>
        <v>1.1367475902047444E-2</v>
      </c>
    </row>
    <row r="136" spans="1:12" ht="20.100000000000001" customHeight="1" thickBot="1" x14ac:dyDescent="0.3">
      <c r="A136" s="10" t="s">
        <v>7</v>
      </c>
      <c r="B136" s="11"/>
      <c r="C136" s="134">
        <f t="shared" si="127"/>
        <v>5.7456459973539813</v>
      </c>
      <c r="D136" s="155">
        <f t="shared" si="127"/>
        <v>6.3598698970344749</v>
      </c>
      <c r="E136" s="155">
        <f t="shared" ref="E136:G136" si="130">E89/E42</f>
        <v>6.435994581767444</v>
      </c>
      <c r="F136" s="155">
        <f t="shared" si="130"/>
        <v>6.9692724983047567</v>
      </c>
      <c r="G136" s="155">
        <f t="shared" si="130"/>
        <v>6.6667110355702084</v>
      </c>
      <c r="H136" s="147">
        <f t="shared" si="127"/>
        <v>6.8126593281679666</v>
      </c>
      <c r="I136" s="243">
        <f t="shared" si="127"/>
        <v>5.6015740499173843</v>
      </c>
      <c r="J136" s="223">
        <f t="shared" si="127"/>
        <v>6.4684388150493728</v>
      </c>
      <c r="L136" s="420">
        <f t="shared" si="94"/>
        <v>0.15475378124203742</v>
      </c>
    </row>
    <row r="137" spans="1:12" ht="20.100000000000001" customHeight="1" x14ac:dyDescent="0.25">
      <c r="A137" s="57"/>
      <c r="B137" t="s">
        <v>19</v>
      </c>
      <c r="C137" s="297">
        <f t="shared" si="127"/>
        <v>6.1550160342430873</v>
      </c>
      <c r="D137" s="298">
        <f t="shared" si="127"/>
        <v>6.7145340020996152</v>
      </c>
      <c r="E137" s="298">
        <f t="shared" ref="E137:G137" si="131">E90/E43</f>
        <v>6.6313271028037386</v>
      </c>
      <c r="F137" s="298">
        <f t="shared" si="131"/>
        <v>7.1036346204131435</v>
      </c>
      <c r="G137" s="298">
        <f t="shared" si="131"/>
        <v>6.7148120359690475</v>
      </c>
      <c r="H137" s="140">
        <f t="shared" si="127"/>
        <v>6.8710939622846583</v>
      </c>
      <c r="I137" s="193">
        <f t="shared" si="127"/>
        <v>5.6039033979219317</v>
      </c>
      <c r="J137" s="222">
        <f t="shared" si="127"/>
        <v>6.4683370895753241</v>
      </c>
      <c r="L137" s="421">
        <f t="shared" si="94"/>
        <v>0.15425563759252989</v>
      </c>
    </row>
    <row r="138" spans="1:12" ht="20.100000000000001" customHeight="1" thickBot="1" x14ac:dyDescent="0.3">
      <c r="A138" s="57"/>
      <c r="B138" t="s">
        <v>20</v>
      </c>
      <c r="C138" s="297">
        <f t="shared" si="127"/>
        <v>4.2247788515621005</v>
      </c>
      <c r="D138" s="298">
        <f t="shared" si="127"/>
        <v>4.4994187113749007</v>
      </c>
      <c r="E138" s="298">
        <f t="shared" ref="E138:G138" si="132">E91/E44</f>
        <v>5.5620783854602216</v>
      </c>
      <c r="F138" s="298">
        <f t="shared" si="132"/>
        <v>5.8918399440852696</v>
      </c>
      <c r="G138" s="298">
        <f t="shared" si="132"/>
        <v>6.1533405043623759</v>
      </c>
      <c r="H138" s="140">
        <f t="shared" si="127"/>
        <v>6.1142145718306811</v>
      </c>
      <c r="I138" s="193">
        <f t="shared" si="127"/>
        <v>5.5710784313725492</v>
      </c>
      <c r="J138" s="222">
        <f t="shared" si="127"/>
        <v>6.4701166180758021</v>
      </c>
      <c r="L138" s="422">
        <f t="shared" si="94"/>
        <v>0.16137597016054869</v>
      </c>
    </row>
    <row r="139" spans="1:12" ht="20.100000000000001" customHeight="1" thickBot="1" x14ac:dyDescent="0.3">
      <c r="A139" s="93" t="s">
        <v>23</v>
      </c>
      <c r="B139" s="119"/>
      <c r="C139" s="135">
        <f t="shared" si="127"/>
        <v>3.2123307365165226</v>
      </c>
      <c r="D139" s="136">
        <f t="shared" si="127"/>
        <v>3.4169911944004991</v>
      </c>
      <c r="E139" s="136">
        <f t="shared" ref="E139:G139" si="133">E92/E45</f>
        <v>3.594888865750693</v>
      </c>
      <c r="F139" s="136">
        <f t="shared" si="133"/>
        <v>3.6577305123720842</v>
      </c>
      <c r="G139" s="136">
        <f t="shared" si="133"/>
        <v>3.7296895094548632</v>
      </c>
      <c r="H139" s="211">
        <f t="shared" si="127"/>
        <v>3.9224975050242876</v>
      </c>
      <c r="I139" s="244">
        <f t="shared" si="127"/>
        <v>3.820191072582904</v>
      </c>
      <c r="J139" s="245">
        <f t="shared" si="127"/>
        <v>3.9764320912327826</v>
      </c>
      <c r="L139" s="150">
        <f t="shared" si="94"/>
        <v>4.0898744508148663E-2</v>
      </c>
    </row>
    <row r="140" spans="1:12" ht="20.100000000000001" customHeight="1" x14ac:dyDescent="0.25">
      <c r="A140" s="57"/>
      <c r="B140" t="s">
        <v>19</v>
      </c>
      <c r="C140" s="426">
        <f t="shared" si="127"/>
        <v>2.8023372117225618</v>
      </c>
      <c r="D140" s="427">
        <f t="shared" si="127"/>
        <v>3.033304784425102</v>
      </c>
      <c r="E140" s="427">
        <f t="shared" ref="E140:G140" si="134">E93/E46</f>
        <v>3.2179673152924422</v>
      </c>
      <c r="F140" s="427">
        <f t="shared" si="134"/>
        <v>3.2312251564090064</v>
      </c>
      <c r="G140" s="427">
        <f t="shared" si="134"/>
        <v>3.3214668074446529</v>
      </c>
      <c r="H140" s="428">
        <f t="shared" si="127"/>
        <v>3.4958069510847762</v>
      </c>
      <c r="I140" s="429">
        <f t="shared" si="127"/>
        <v>3.3986262443796953</v>
      </c>
      <c r="J140" s="430">
        <f t="shared" si="127"/>
        <v>3.5705560544896007</v>
      </c>
      <c r="L140" s="421">
        <f t="shared" si="94"/>
        <v>5.0588031088804053E-2</v>
      </c>
    </row>
    <row r="141" spans="1:12" ht="20.100000000000001" customHeight="1" thickBot="1" x14ac:dyDescent="0.3">
      <c r="A141" s="167"/>
      <c r="B141" s="168" t="s">
        <v>20</v>
      </c>
      <c r="C141" s="299">
        <f t="shared" si="127"/>
        <v>3.740813331968623</v>
      </c>
      <c r="D141" s="300">
        <f t="shared" si="127"/>
        <v>3.9033012657132087</v>
      </c>
      <c r="E141" s="300">
        <f t="shared" ref="E141:G141" si="135">E94/E47</f>
        <v>4.1141465629376706</v>
      </c>
      <c r="F141" s="300">
        <f t="shared" si="135"/>
        <v>4.2832449657898852</v>
      </c>
      <c r="G141" s="300">
        <f t="shared" si="135"/>
        <v>4.2990690193853345</v>
      </c>
      <c r="H141" s="144">
        <f t="shared" si="127"/>
        <v>4.513102173357062</v>
      </c>
      <c r="I141" s="431">
        <f t="shared" si="127"/>
        <v>4.4764791199365384</v>
      </c>
      <c r="J141" s="432">
        <f t="shared" si="127"/>
        <v>4.5939072994966876</v>
      </c>
      <c r="L141" s="422">
        <f t="shared" si="94"/>
        <v>2.6232263440517069E-2</v>
      </c>
    </row>
    <row r="142" spans="1:12" ht="20.100000000000001" customHeight="1" x14ac:dyDescent="0.25"/>
    <row r="143" spans="1:12" ht="15.75" x14ac:dyDescent="0.25">
      <c r="A143" s="433" t="s">
        <v>41</v>
      </c>
    </row>
  </sheetData>
  <mergeCells count="41">
    <mergeCell ref="G5:G6"/>
    <mergeCell ref="A5:B6"/>
    <mergeCell ref="C5:C6"/>
    <mergeCell ref="D5:D6"/>
    <mergeCell ref="E5:E6"/>
    <mergeCell ref="F5:F6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I99:J99"/>
    <mergeCell ref="H52:H53"/>
    <mergeCell ref="I52:J52"/>
    <mergeCell ref="L52:L53"/>
    <mergeCell ref="M52:M53"/>
    <mergeCell ref="L99:L100"/>
    <mergeCell ref="A99:B100"/>
    <mergeCell ref="C99:C100"/>
    <mergeCell ref="D99:D100"/>
    <mergeCell ref="G99:G100"/>
    <mergeCell ref="H99:H100"/>
    <mergeCell ref="E99:E100"/>
    <mergeCell ref="F99:F100"/>
    <mergeCell ref="P52:P53"/>
    <mergeCell ref="Q52:Q53"/>
    <mergeCell ref="R52:S52"/>
    <mergeCell ref="U52:V52"/>
    <mergeCell ref="N52:N53"/>
    <mergeCell ref="O52:O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16AAD5A-2831-4BD4-95B8-0649F9DC4C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13009972-BBC2-4FBA-80C2-FD67A3CC291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7EE8BF2C-3E81-418D-BB87-153CA4F1F65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F670ED72-A609-41EB-8E7E-70BE8A9D3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C8F02-B276-4393-83D9-2FBFB786E394}">
  <sheetPr codeName="Folha19">
    <pageSetUpPr fitToPage="1"/>
  </sheetPr>
  <dimension ref="A1:XFD143"/>
  <sheetViews>
    <sheetView showGridLines="0" workbookViewId="0">
      <selection activeCell="J88" sqref="J88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74" t="s">
        <v>39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82">
        <v>2019</v>
      </c>
      <c r="P5" s="482">
        <v>2020</v>
      </c>
      <c r="Q5" s="482">
        <v>2021</v>
      </c>
      <c r="R5" s="484" t="s">
        <v>84</v>
      </c>
      <c r="S5" s="485"/>
      <c r="U5" s="503" t="s">
        <v>89</v>
      </c>
      <c r="V5" s="504"/>
    </row>
    <row r="6" spans="1:22" ht="21.75" customHeight="1" thickBot="1" x14ac:dyDescent="0.3">
      <c r="A6" s="498"/>
      <c r="B6" s="499"/>
      <c r="C6" s="493"/>
      <c r="D6" s="492"/>
      <c r="E6" s="492"/>
      <c r="F6" s="492"/>
      <c r="G6" s="492"/>
      <c r="H6" s="502"/>
      <c r="I6" s="412">
        <v>2021</v>
      </c>
      <c r="J6" s="203">
        <v>2022</v>
      </c>
      <c r="L6" s="506"/>
      <c r="M6" s="492"/>
      <c r="N6" s="492"/>
      <c r="O6" s="502"/>
      <c r="P6" s="502"/>
      <c r="Q6" s="502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4702002</v>
      </c>
      <c r="D7" s="19">
        <v>5732995</v>
      </c>
      <c r="E7" s="19">
        <v>5593310</v>
      </c>
      <c r="F7" s="19">
        <v>6042469</v>
      </c>
      <c r="G7" s="19">
        <v>3393434</v>
      </c>
      <c r="H7" s="20">
        <v>3151091</v>
      </c>
      <c r="I7" s="19">
        <v>238738</v>
      </c>
      <c r="J7" s="188">
        <v>1010674</v>
      </c>
      <c r="L7" s="156">
        <f>C7/C45</f>
        <v>0.18412008414855971</v>
      </c>
      <c r="M7" s="156">
        <f t="shared" ref="M7:R7" si="0">D7/D45</f>
        <v>0.2069275267197703</v>
      </c>
      <c r="N7" s="156">
        <f t="shared" si="0"/>
        <v>0.19266235803865228</v>
      </c>
      <c r="O7" s="156">
        <f t="shared" si="0"/>
        <v>0.17896830676423997</v>
      </c>
      <c r="P7" s="156">
        <f t="shared" si="0"/>
        <v>0.18994801418880769</v>
      </c>
      <c r="Q7" s="156">
        <f t="shared" si="0"/>
        <v>0.19732331854046078</v>
      </c>
      <c r="R7" s="156">
        <f t="shared" si="0"/>
        <v>0.21979760111658189</v>
      </c>
      <c r="S7" s="434">
        <f>J7/J45</f>
        <v>0.1745113315279139</v>
      </c>
      <c r="U7" s="122">
        <f>(J7-I7)/I7</f>
        <v>3.2334023071316675</v>
      </c>
      <c r="V7" s="121">
        <f>(S7-R7)*100</f>
        <v>-4.5286269588667993</v>
      </c>
    </row>
    <row r="8" spans="1:22" ht="20.100000000000001" customHeight="1" x14ac:dyDescent="0.25">
      <c r="A8" s="57"/>
      <c r="B8" t="s">
        <v>19</v>
      </c>
      <c r="C8" s="37">
        <v>107836</v>
      </c>
      <c r="D8" s="38">
        <v>103802</v>
      </c>
      <c r="E8" s="38">
        <v>260987</v>
      </c>
      <c r="F8" s="16">
        <v>243887</v>
      </c>
      <c r="G8" s="16">
        <v>149076</v>
      </c>
      <c r="H8" s="17">
        <v>351659</v>
      </c>
      <c r="I8" s="16">
        <v>20846</v>
      </c>
      <c r="J8" s="204">
        <v>111776</v>
      </c>
      <c r="L8" s="96">
        <f>C8/C7</f>
        <v>2.293406085322805E-2</v>
      </c>
      <c r="M8" s="96">
        <f t="shared" ref="M8:R8" si="1">D8/D7</f>
        <v>1.8106068468575327E-2</v>
      </c>
      <c r="N8" s="96">
        <f t="shared" si="1"/>
        <v>4.6660564138229423E-2</v>
      </c>
      <c r="O8" s="96">
        <f t="shared" si="1"/>
        <v>4.036214335563823E-2</v>
      </c>
      <c r="P8" s="96">
        <f t="shared" si="1"/>
        <v>4.3930720326371457E-2</v>
      </c>
      <c r="Q8" s="96">
        <f t="shared" si="1"/>
        <v>0.11159912550922839</v>
      </c>
      <c r="R8" s="96">
        <f t="shared" si="1"/>
        <v>8.7317477737100926E-2</v>
      </c>
      <c r="S8" s="435">
        <f>J8/J7</f>
        <v>0.11059550359463091</v>
      </c>
      <c r="U8" s="127">
        <f t="shared" ref="U8:U47" si="2">(J8-I8)/I8</f>
        <v>4.3619879113498996</v>
      </c>
      <c r="V8" s="124">
        <f t="shared" ref="V8:V47" si="3">(S8-R8)*100</f>
        <v>2.3278025857529987</v>
      </c>
    </row>
    <row r="9" spans="1:22" ht="20.100000000000001" customHeight="1" thickBot="1" x14ac:dyDescent="0.3">
      <c r="A9" s="57"/>
      <c r="B9" t="s">
        <v>20</v>
      </c>
      <c r="C9" s="37">
        <v>4594166</v>
      </c>
      <c r="D9" s="38">
        <v>5629193</v>
      </c>
      <c r="E9" s="38">
        <v>5332323</v>
      </c>
      <c r="F9" s="16">
        <v>5798582</v>
      </c>
      <c r="G9" s="16">
        <v>3244358</v>
      </c>
      <c r="H9" s="17">
        <v>2799432</v>
      </c>
      <c r="I9" s="16">
        <v>217892</v>
      </c>
      <c r="J9" s="204">
        <v>898898</v>
      </c>
      <c r="L9" s="96">
        <f>C9/C7</f>
        <v>0.97706593914677198</v>
      </c>
      <c r="M9" s="96">
        <f t="shared" ref="M9:R9" si="4">D9/D7</f>
        <v>0.98189393153142468</v>
      </c>
      <c r="N9" s="96">
        <f t="shared" si="4"/>
        <v>0.95333943586177061</v>
      </c>
      <c r="O9" s="96">
        <f t="shared" si="4"/>
        <v>0.95963785664436174</v>
      </c>
      <c r="P9" s="96">
        <f t="shared" si="4"/>
        <v>0.95606927967362854</v>
      </c>
      <c r="Q9" s="96">
        <f t="shared" si="4"/>
        <v>0.88840087449077165</v>
      </c>
      <c r="R9" s="96">
        <f t="shared" si="4"/>
        <v>0.91268252226289903</v>
      </c>
      <c r="S9" s="435">
        <f>J9/J7</f>
        <v>0.88940449640536912</v>
      </c>
      <c r="U9" s="125">
        <f t="shared" si="2"/>
        <v>3.1254291116700017</v>
      </c>
      <c r="V9" s="124">
        <f t="shared" si="3"/>
        <v>-2.3278025857529916</v>
      </c>
    </row>
    <row r="10" spans="1:22" ht="20.100000000000001" customHeight="1" thickBot="1" x14ac:dyDescent="0.3">
      <c r="A10" s="10" t="s">
        <v>18</v>
      </c>
      <c r="B10" s="11"/>
      <c r="C10" s="18">
        <v>364939</v>
      </c>
      <c r="D10" s="19">
        <v>476985</v>
      </c>
      <c r="E10" s="19">
        <v>302334</v>
      </c>
      <c r="F10" s="19">
        <v>272418</v>
      </c>
      <c r="G10" s="19">
        <v>154593</v>
      </c>
      <c r="H10" s="20">
        <v>145734</v>
      </c>
      <c r="I10" s="19">
        <v>12101</v>
      </c>
      <c r="J10" s="188">
        <v>56185</v>
      </c>
      <c r="L10" s="156">
        <f>C10/C45</f>
        <v>1.4290210720686897E-2</v>
      </c>
      <c r="M10" s="156">
        <f t="shared" ref="M10:R10" si="5">D10/D45</f>
        <v>1.7216363581763046E-2</v>
      </c>
      <c r="N10" s="156">
        <f t="shared" si="5"/>
        <v>1.0413937606758412E-2</v>
      </c>
      <c r="O10" s="156">
        <f t="shared" si="5"/>
        <v>8.0685872268605307E-3</v>
      </c>
      <c r="P10" s="156">
        <f t="shared" si="5"/>
        <v>8.6533680506208008E-3</v>
      </c>
      <c r="Q10" s="156">
        <f t="shared" si="5"/>
        <v>9.1259555830585388E-3</v>
      </c>
      <c r="R10" s="156">
        <f t="shared" si="5"/>
        <v>1.1140961100083595E-2</v>
      </c>
      <c r="S10" s="434">
        <f>J10/J45</f>
        <v>9.7013667729612535E-3</v>
      </c>
      <c r="U10" s="122">
        <f t="shared" si="2"/>
        <v>3.643004710354516</v>
      </c>
      <c r="V10" s="121">
        <f t="shared" si="3"/>
        <v>-0.14395943271223421</v>
      </c>
    </row>
    <row r="11" spans="1:22" ht="20.100000000000001" customHeight="1" x14ac:dyDescent="0.25">
      <c r="A11" s="57"/>
      <c r="B11" t="s">
        <v>19</v>
      </c>
      <c r="C11" s="37">
        <v>362356</v>
      </c>
      <c r="D11" s="38">
        <v>464599</v>
      </c>
      <c r="E11" s="38">
        <v>278595</v>
      </c>
      <c r="F11" s="16">
        <v>223237</v>
      </c>
      <c r="G11" s="16">
        <v>131024</v>
      </c>
      <c r="H11" s="17">
        <v>117447</v>
      </c>
      <c r="I11" s="16">
        <v>10536</v>
      </c>
      <c r="J11" s="204">
        <v>46742</v>
      </c>
      <c r="L11" s="96">
        <f>C11/C10</f>
        <v>0.99292210479011556</v>
      </c>
      <c r="M11" s="96">
        <f t="shared" ref="M11:R11" si="6">D11/D10</f>
        <v>0.97403272639600824</v>
      </c>
      <c r="N11" s="96">
        <f t="shared" si="6"/>
        <v>0.92148087876322216</v>
      </c>
      <c r="O11" s="96">
        <f t="shared" si="6"/>
        <v>0.81946493990852298</v>
      </c>
      <c r="P11" s="96">
        <f t="shared" si="6"/>
        <v>0.84754160925785771</v>
      </c>
      <c r="Q11" s="96">
        <f t="shared" si="6"/>
        <v>0.80589979002840795</v>
      </c>
      <c r="R11" s="96">
        <f t="shared" si="6"/>
        <v>0.87067184530204111</v>
      </c>
      <c r="S11" s="435">
        <f>J11/J10</f>
        <v>0.83193023048856451</v>
      </c>
      <c r="U11" s="127">
        <f t="shared" si="2"/>
        <v>3.4364085041761578</v>
      </c>
      <c r="V11" s="124">
        <f t="shared" si="3"/>
        <v>-3.8741614813476599</v>
      </c>
    </row>
    <row r="12" spans="1:22" ht="20.100000000000001" customHeight="1" thickBot="1" x14ac:dyDescent="0.3">
      <c r="A12" s="57"/>
      <c r="B12" t="s">
        <v>20</v>
      </c>
      <c r="C12" s="37">
        <v>2583</v>
      </c>
      <c r="D12" s="38">
        <v>12386</v>
      </c>
      <c r="E12" s="38">
        <v>23739</v>
      </c>
      <c r="F12" s="16">
        <v>49181</v>
      </c>
      <c r="G12" s="16">
        <v>23569</v>
      </c>
      <c r="H12" s="17">
        <v>28287</v>
      </c>
      <c r="I12" s="16">
        <v>1565</v>
      </c>
      <c r="J12" s="204">
        <v>9443</v>
      </c>
      <c r="L12" s="96">
        <f>C12/C10</f>
        <v>7.0778952098843918E-3</v>
      </c>
      <c r="M12" s="96">
        <f t="shared" ref="M12:R12" si="7">D12/D10</f>
        <v>2.5967273603991741E-2</v>
      </c>
      <c r="N12" s="96">
        <f t="shared" si="7"/>
        <v>7.8519121236777872E-2</v>
      </c>
      <c r="O12" s="96">
        <f t="shared" si="7"/>
        <v>0.18053506009147707</v>
      </c>
      <c r="P12" s="96">
        <f t="shared" si="7"/>
        <v>0.15245839074214226</v>
      </c>
      <c r="Q12" s="96">
        <f t="shared" si="7"/>
        <v>0.19410020997159208</v>
      </c>
      <c r="R12" s="96">
        <f t="shared" si="7"/>
        <v>0.12932815469795886</v>
      </c>
      <c r="S12" s="435">
        <f>J12/J10</f>
        <v>0.16806976951143543</v>
      </c>
      <c r="U12" s="125">
        <f t="shared" si="2"/>
        <v>5.0338658146964859</v>
      </c>
      <c r="V12" s="124">
        <f t="shared" si="3"/>
        <v>3.8741614813476573</v>
      </c>
    </row>
    <row r="13" spans="1:22" ht="20.100000000000001" customHeight="1" thickBot="1" x14ac:dyDescent="0.3">
      <c r="A13" s="10" t="s">
        <v>15</v>
      </c>
      <c r="B13" s="11"/>
      <c r="C13" s="18">
        <v>3467330</v>
      </c>
      <c r="D13" s="19">
        <v>4379112</v>
      </c>
      <c r="E13" s="19">
        <v>4100973</v>
      </c>
      <c r="F13" s="19">
        <v>4526694</v>
      </c>
      <c r="G13" s="19">
        <v>2630040</v>
      </c>
      <c r="H13" s="20">
        <v>2606893</v>
      </c>
      <c r="I13" s="19">
        <v>148055</v>
      </c>
      <c r="J13" s="188">
        <v>963022</v>
      </c>
      <c r="L13" s="156">
        <f>C13/C45</f>
        <v>0.13577303696825851</v>
      </c>
      <c r="M13" s="156">
        <f t="shared" ref="M13:R13" si="8">D13/D45</f>
        <v>0.15806028356711749</v>
      </c>
      <c r="N13" s="156">
        <f t="shared" si="8"/>
        <v>0.14125859793804491</v>
      </c>
      <c r="O13" s="156">
        <f t="shared" si="8"/>
        <v>0.1340734657339317</v>
      </c>
      <c r="P13" s="156">
        <f t="shared" si="8"/>
        <v>0.14721691220077707</v>
      </c>
      <c r="Q13" s="156">
        <f t="shared" si="8"/>
        <v>0.16324529435674737</v>
      </c>
      <c r="R13" s="156">
        <f t="shared" si="8"/>
        <v>0.13630898237111619</v>
      </c>
      <c r="S13" s="434">
        <f>J13/J45</f>
        <v>0.16628334310635745</v>
      </c>
      <c r="U13" s="122">
        <f t="shared" si="2"/>
        <v>5.5044881969538348</v>
      </c>
      <c r="V13" s="121">
        <f t="shared" si="3"/>
        <v>2.9974360735241263</v>
      </c>
    </row>
    <row r="14" spans="1:22" ht="20.100000000000001" customHeight="1" x14ac:dyDescent="0.25">
      <c r="A14" s="57"/>
      <c r="B14" t="s">
        <v>19</v>
      </c>
      <c r="C14" s="195">
        <v>790278</v>
      </c>
      <c r="D14" s="196">
        <v>641758</v>
      </c>
      <c r="E14" s="196">
        <v>505185</v>
      </c>
      <c r="F14" s="16">
        <v>233684</v>
      </c>
      <c r="G14" s="16">
        <v>94945</v>
      </c>
      <c r="H14" s="17">
        <v>92702</v>
      </c>
      <c r="I14" s="16">
        <v>3611</v>
      </c>
      <c r="J14" s="204">
        <v>42118</v>
      </c>
      <c r="L14" s="96">
        <f>C14/C13</f>
        <v>0.22792119584810214</v>
      </c>
      <c r="M14" s="96">
        <f t="shared" ref="M14:R14" si="9">D14/D13</f>
        <v>0.14654980279106813</v>
      </c>
      <c r="N14" s="96">
        <f t="shared" si="9"/>
        <v>0.12318661937057376</v>
      </c>
      <c r="O14" s="96">
        <f t="shared" si="9"/>
        <v>5.1623546897581328E-2</v>
      </c>
      <c r="P14" s="96">
        <f t="shared" si="9"/>
        <v>3.6100211403628839E-2</v>
      </c>
      <c r="Q14" s="96">
        <f t="shared" si="9"/>
        <v>3.5560339453901635E-2</v>
      </c>
      <c r="R14" s="96">
        <f t="shared" si="9"/>
        <v>2.4389584951538281E-2</v>
      </c>
      <c r="S14" s="435">
        <f>J14/J13</f>
        <v>4.3735241770177631E-2</v>
      </c>
      <c r="U14" s="127">
        <f t="shared" si="2"/>
        <v>10.663805040155081</v>
      </c>
      <c r="V14" s="124">
        <f t="shared" si="3"/>
        <v>1.934565681863935</v>
      </c>
    </row>
    <row r="15" spans="1:22" ht="20.100000000000001" customHeight="1" thickBot="1" x14ac:dyDescent="0.3">
      <c r="A15" s="57"/>
      <c r="B15" t="s">
        <v>20</v>
      </c>
      <c r="C15" s="195">
        <v>2677052</v>
      </c>
      <c r="D15" s="196">
        <v>3737354</v>
      </c>
      <c r="E15" s="196">
        <v>3595788</v>
      </c>
      <c r="F15" s="16">
        <v>4293010</v>
      </c>
      <c r="G15" s="16">
        <v>2535095</v>
      </c>
      <c r="H15" s="17">
        <v>2514191</v>
      </c>
      <c r="I15" s="16">
        <v>144444</v>
      </c>
      <c r="J15" s="204">
        <v>920904</v>
      </c>
      <c r="L15" s="96">
        <f>C15/C13</f>
        <v>0.77207880415189789</v>
      </c>
      <c r="M15" s="96">
        <f t="shared" ref="M15:R15" si="10">D15/D13</f>
        <v>0.85345019720893189</v>
      </c>
      <c r="N15" s="96">
        <f t="shared" si="10"/>
        <v>0.87681338062942626</v>
      </c>
      <c r="O15" s="96">
        <f t="shared" si="10"/>
        <v>0.94837645310241869</v>
      </c>
      <c r="P15" s="96">
        <f t="shared" si="10"/>
        <v>0.96389978859637115</v>
      </c>
      <c r="Q15" s="96">
        <f t="shared" si="10"/>
        <v>0.96443966054609831</v>
      </c>
      <c r="R15" s="96">
        <f t="shared" si="10"/>
        <v>0.97561041504846169</v>
      </c>
      <c r="S15" s="435">
        <f>J15/J13</f>
        <v>0.95626475822982238</v>
      </c>
      <c r="U15" s="125">
        <f t="shared" si="2"/>
        <v>5.3755088477195319</v>
      </c>
      <c r="V15" s="124">
        <f t="shared" si="3"/>
        <v>-1.9345656818639312</v>
      </c>
    </row>
    <row r="16" spans="1:22" ht="20.100000000000001" customHeight="1" thickBot="1" x14ac:dyDescent="0.3">
      <c r="A16" s="10" t="s">
        <v>8</v>
      </c>
      <c r="B16" s="11"/>
      <c r="C16" s="18">
        <v>39672</v>
      </c>
      <c r="D16" s="19">
        <v>46278</v>
      </c>
      <c r="E16" s="19">
        <v>123104</v>
      </c>
      <c r="F16" s="19">
        <v>114133</v>
      </c>
      <c r="G16" s="19">
        <v>23134</v>
      </c>
      <c r="H16" s="20">
        <v>3175</v>
      </c>
      <c r="I16" s="19">
        <v>41</v>
      </c>
      <c r="J16" s="188">
        <v>1066</v>
      </c>
      <c r="L16" s="156">
        <f>C16/C45</f>
        <v>1.5534684966832554E-3</v>
      </c>
      <c r="M16" s="156">
        <f t="shared" ref="M16:R16" si="11">D16/D45</f>
        <v>1.6703646316694031E-3</v>
      </c>
      <c r="N16" s="156">
        <f t="shared" si="11"/>
        <v>4.2403347792255835E-3</v>
      </c>
      <c r="O16" s="156">
        <f t="shared" si="11"/>
        <v>3.3804376581696985E-3</v>
      </c>
      <c r="P16" s="156">
        <f t="shared" si="11"/>
        <v>1.294929372501094E-3</v>
      </c>
      <c r="Q16" s="156">
        <f t="shared" si="11"/>
        <v>1.9882051529643638E-4</v>
      </c>
      <c r="R16" s="156">
        <f t="shared" si="11"/>
        <v>3.7747244451155068E-5</v>
      </c>
      <c r="S16" s="434">
        <f>J16/J45</f>
        <v>1.8406437625659335E-4</v>
      </c>
      <c r="U16" s="122">
        <f t="shared" si="2"/>
        <v>25</v>
      </c>
      <c r="V16" s="121">
        <f t="shared" si="3"/>
        <v>1.4631713180543827E-2</v>
      </c>
    </row>
    <row r="17" spans="1:22" ht="20.100000000000001" customHeight="1" thickBot="1" x14ac:dyDescent="0.3">
      <c r="A17" s="57"/>
      <c r="B17" t="s">
        <v>19</v>
      </c>
      <c r="C17" s="37">
        <v>39672</v>
      </c>
      <c r="D17" s="38">
        <v>46278</v>
      </c>
      <c r="E17" s="38">
        <v>123104</v>
      </c>
      <c r="F17" s="16">
        <v>114133</v>
      </c>
      <c r="G17" s="16">
        <v>23134</v>
      </c>
      <c r="H17" s="17">
        <v>3175</v>
      </c>
      <c r="I17" s="16">
        <v>41</v>
      </c>
      <c r="J17" s="204">
        <v>1066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5">
        <f>J17/J16</f>
        <v>1</v>
      </c>
      <c r="U17" s="182">
        <f t="shared" si="2"/>
        <v>25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21660</v>
      </c>
      <c r="D18" s="19">
        <v>12633</v>
      </c>
      <c r="E18" s="19">
        <v>10045</v>
      </c>
      <c r="F18" s="19">
        <v>19629</v>
      </c>
      <c r="G18" s="19">
        <v>44990</v>
      </c>
      <c r="H18" s="20">
        <v>19703</v>
      </c>
      <c r="I18" s="19">
        <v>1854</v>
      </c>
      <c r="J18" s="188">
        <v>4411</v>
      </c>
      <c r="L18" s="156">
        <f>C18/C45</f>
        <v>8.4815808726959347E-4</v>
      </c>
      <c r="M18" s="156">
        <f t="shared" ref="M18:R18" si="13">D18/D45</f>
        <v>4.5597727628418622E-4</v>
      </c>
      <c r="N18" s="156">
        <f t="shared" si="13"/>
        <v>3.4600145289609587E-4</v>
      </c>
      <c r="O18" s="156">
        <f t="shared" si="13"/>
        <v>5.8137971307345828E-4</v>
      </c>
      <c r="P18" s="156">
        <f t="shared" si="13"/>
        <v>2.5183224893587019E-3</v>
      </c>
      <c r="Q18" s="156">
        <f t="shared" si="13"/>
        <v>1.2338143662632081E-3</v>
      </c>
      <c r="R18" s="156">
        <f t="shared" si="13"/>
        <v>1.7069119807912559E-3</v>
      </c>
      <c r="S18" s="434">
        <f>J18/J45</f>
        <v>7.6163974077657901E-4</v>
      </c>
      <c r="U18" s="122">
        <f t="shared" si="2"/>
        <v>1.3791801510248112</v>
      </c>
      <c r="V18" s="121">
        <f t="shared" si="3"/>
        <v>-9.4527224001467694E-2</v>
      </c>
    </row>
    <row r="19" spans="1:22" ht="20.100000000000001" customHeight="1" x14ac:dyDescent="0.25">
      <c r="A19" s="57"/>
      <c r="B19" t="s">
        <v>19</v>
      </c>
      <c r="C19" s="37">
        <v>21361</v>
      </c>
      <c r="D19" s="38">
        <v>11468</v>
      </c>
      <c r="E19" s="38">
        <v>6646</v>
      </c>
      <c r="F19" s="16">
        <v>15658</v>
      </c>
      <c r="G19" s="16">
        <v>23859</v>
      </c>
      <c r="H19" s="17">
        <v>16317</v>
      </c>
      <c r="I19" s="16">
        <v>1113</v>
      </c>
      <c r="J19" s="204">
        <v>4267</v>
      </c>
      <c r="L19" s="96">
        <f>C19/C18</f>
        <v>0.98619575253924285</v>
      </c>
      <c r="M19" s="96">
        <f t="shared" ref="M19:R19" si="14">D19/D18</f>
        <v>0.90778120794743922</v>
      </c>
      <c r="N19" s="96">
        <f t="shared" si="14"/>
        <v>0.66162269785963168</v>
      </c>
      <c r="O19" s="96">
        <f t="shared" si="14"/>
        <v>0.79769728462988432</v>
      </c>
      <c r="P19" s="96">
        <f t="shared" si="14"/>
        <v>0.53031784841075791</v>
      </c>
      <c r="Q19" s="96">
        <f t="shared" si="14"/>
        <v>0.82814799776683756</v>
      </c>
      <c r="R19" s="96">
        <f t="shared" si="14"/>
        <v>0.60032362459546929</v>
      </c>
      <c r="S19" s="435">
        <f>J19/J18</f>
        <v>0.96735434141917931</v>
      </c>
      <c r="U19" s="127">
        <f t="shared" si="2"/>
        <v>2.8337825696316261</v>
      </c>
      <c r="V19" s="124">
        <f t="shared" si="3"/>
        <v>36.703071682371004</v>
      </c>
    </row>
    <row r="20" spans="1:22" ht="20.100000000000001" customHeight="1" thickBot="1" x14ac:dyDescent="0.3">
      <c r="A20" s="57"/>
      <c r="B20" t="s">
        <v>20</v>
      </c>
      <c r="C20" s="37">
        <v>299</v>
      </c>
      <c r="D20" s="38">
        <v>1165</v>
      </c>
      <c r="E20" s="38">
        <v>3399</v>
      </c>
      <c r="F20" s="16">
        <v>3971</v>
      </c>
      <c r="G20" s="16">
        <v>21131</v>
      </c>
      <c r="H20" s="17">
        <v>3386</v>
      </c>
      <c r="I20" s="16">
        <v>741</v>
      </c>
      <c r="J20" s="204">
        <v>144</v>
      </c>
      <c r="L20" s="96">
        <f>C20/C18</f>
        <v>1.3804247460757157E-2</v>
      </c>
      <c r="M20" s="96">
        <f t="shared" ref="M20:R20" si="15">D20/D18</f>
        <v>9.2218792052560755E-2</v>
      </c>
      <c r="N20" s="96">
        <f t="shared" si="15"/>
        <v>0.33837730214036832</v>
      </c>
      <c r="O20" s="96">
        <f t="shared" si="15"/>
        <v>0.20230271537011565</v>
      </c>
      <c r="P20" s="96">
        <f t="shared" si="15"/>
        <v>0.46968215158924204</v>
      </c>
      <c r="Q20" s="96">
        <f t="shared" si="15"/>
        <v>0.17185200223316247</v>
      </c>
      <c r="R20" s="96">
        <f t="shared" si="15"/>
        <v>0.39967637540453077</v>
      </c>
      <c r="S20" s="435">
        <f>J20/J18</f>
        <v>3.2645658580820677E-2</v>
      </c>
      <c r="U20" s="125">
        <f t="shared" si="2"/>
        <v>-0.80566801619433204</v>
      </c>
      <c r="V20" s="124">
        <f t="shared" si="3"/>
        <v>-36.703071682371011</v>
      </c>
    </row>
    <row r="21" spans="1:22" ht="20.100000000000001" customHeight="1" thickBot="1" x14ac:dyDescent="0.3">
      <c r="A21" s="10" t="s">
        <v>21</v>
      </c>
      <c r="B21" s="11"/>
      <c r="C21" s="18">
        <v>20984</v>
      </c>
      <c r="D21" s="19">
        <v>45120</v>
      </c>
      <c r="E21" s="19">
        <v>98963</v>
      </c>
      <c r="F21" s="19">
        <v>77778</v>
      </c>
      <c r="G21" s="19">
        <v>28035</v>
      </c>
      <c r="H21" s="20">
        <v>24563</v>
      </c>
      <c r="I21" s="19">
        <v>1438</v>
      </c>
      <c r="J21" s="188">
        <v>9735</v>
      </c>
      <c r="L21" s="156">
        <f>C21/C45</f>
        <v>8.2168741012304477E-4</v>
      </c>
      <c r="M21" s="156">
        <f t="shared" ref="M21:R21" si="16">D21/D45</f>
        <v>1.6285676170301972E-3</v>
      </c>
      <c r="N21" s="156">
        <f t="shared" si="16"/>
        <v>3.4087946025840058E-3</v>
      </c>
      <c r="O21" s="156">
        <f t="shared" si="16"/>
        <v>2.3036604678499891E-3</v>
      </c>
      <c r="P21" s="156">
        <f t="shared" si="16"/>
        <v>1.5692636361229432E-3</v>
      </c>
      <c r="Q21" s="156">
        <f t="shared" si="16"/>
        <v>1.5381506510949187E-3</v>
      </c>
      <c r="R21" s="156">
        <f t="shared" si="16"/>
        <v>1.3239155492868534E-3</v>
      </c>
      <c r="S21" s="434">
        <f>J21/J45</f>
        <v>1.6809256124370882E-3</v>
      </c>
      <c r="U21" s="122">
        <f t="shared" si="2"/>
        <v>5.7698191933240608</v>
      </c>
      <c r="V21" s="121">
        <f t="shared" si="3"/>
        <v>3.5701006315023487E-2</v>
      </c>
    </row>
    <row r="22" spans="1:22" ht="20.100000000000001" customHeight="1" x14ac:dyDescent="0.25">
      <c r="A22" s="57"/>
      <c r="B22" t="s">
        <v>19</v>
      </c>
      <c r="C22" s="37">
        <v>7118</v>
      </c>
      <c r="D22" s="38">
        <v>6395</v>
      </c>
      <c r="E22" s="38">
        <v>11106</v>
      </c>
      <c r="F22" s="16">
        <v>6102</v>
      </c>
      <c r="G22" s="16">
        <v>5597</v>
      </c>
      <c r="H22" s="17">
        <v>6176</v>
      </c>
      <c r="I22" s="16">
        <v>522</v>
      </c>
      <c r="J22" s="204">
        <v>1584</v>
      </c>
      <c r="L22" s="96">
        <f>C22/C21</f>
        <v>0.3392108272969882</v>
      </c>
      <c r="M22" s="96">
        <f t="shared" ref="M22:R22" si="17">D22/D21</f>
        <v>0.14173315602836881</v>
      </c>
      <c r="N22" s="96">
        <f t="shared" si="17"/>
        <v>0.11222376039529926</v>
      </c>
      <c r="O22" s="96">
        <f t="shared" si="17"/>
        <v>7.8454061559824109E-2</v>
      </c>
      <c r="P22" s="96">
        <f t="shared" si="17"/>
        <v>0.19964330301408953</v>
      </c>
      <c r="Q22" s="96">
        <f t="shared" si="17"/>
        <v>0.25143508529088465</v>
      </c>
      <c r="R22" s="96">
        <f t="shared" si="17"/>
        <v>0.36300417246175243</v>
      </c>
      <c r="S22" s="435">
        <f>J22/J21</f>
        <v>0.16271186440677965</v>
      </c>
      <c r="U22" s="127">
        <f t="shared" si="2"/>
        <v>2.0344827586206895</v>
      </c>
      <c r="V22" s="124">
        <f t="shared" si="3"/>
        <v>-20.029230805497278</v>
      </c>
    </row>
    <row r="23" spans="1:22" ht="20.100000000000001" customHeight="1" thickBot="1" x14ac:dyDescent="0.3">
      <c r="A23" s="57"/>
      <c r="B23" t="s">
        <v>20</v>
      </c>
      <c r="C23" s="37">
        <v>13866</v>
      </c>
      <c r="D23" s="38">
        <v>38725</v>
      </c>
      <c r="E23" s="38">
        <v>87857</v>
      </c>
      <c r="F23" s="16">
        <v>71676</v>
      </c>
      <c r="G23" s="16">
        <v>22438</v>
      </c>
      <c r="H23" s="17">
        <v>18387</v>
      </c>
      <c r="I23" s="16">
        <v>916</v>
      </c>
      <c r="J23" s="204">
        <v>8151</v>
      </c>
      <c r="L23" s="96">
        <f>C23/C21</f>
        <v>0.66078917270301185</v>
      </c>
      <c r="M23" s="96">
        <f t="shared" ref="M23:R23" si="18">D23/D21</f>
        <v>0.85826684397163122</v>
      </c>
      <c r="N23" s="96">
        <f t="shared" si="18"/>
        <v>0.88777623960470076</v>
      </c>
      <c r="O23" s="96">
        <f t="shared" si="18"/>
        <v>0.92154593844017585</v>
      </c>
      <c r="P23" s="96">
        <f t="shared" si="18"/>
        <v>0.8003566969859105</v>
      </c>
      <c r="Q23" s="96">
        <f t="shared" si="18"/>
        <v>0.74856491470911535</v>
      </c>
      <c r="R23" s="96">
        <f t="shared" si="18"/>
        <v>0.63699582753824757</v>
      </c>
      <c r="S23" s="435">
        <f>J23/J21</f>
        <v>0.83728813559322035</v>
      </c>
      <c r="U23" s="125">
        <f t="shared" si="2"/>
        <v>7.8984716157205241</v>
      </c>
      <c r="V23" s="124">
        <f t="shared" si="3"/>
        <v>20.029230805497278</v>
      </c>
    </row>
    <row r="24" spans="1:22" ht="20.100000000000001" customHeight="1" thickBot="1" x14ac:dyDescent="0.3">
      <c r="A24" s="10" t="s">
        <v>22</v>
      </c>
      <c r="B24" s="11"/>
      <c r="C24" s="18">
        <v>2635220</v>
      </c>
      <c r="D24" s="19">
        <v>1598559</v>
      </c>
      <c r="E24" s="19">
        <v>1978945</v>
      </c>
      <c r="F24" s="19">
        <v>2189491</v>
      </c>
      <c r="G24" s="19">
        <v>1189901</v>
      </c>
      <c r="H24" s="20">
        <v>958038</v>
      </c>
      <c r="I24" s="19">
        <v>74067</v>
      </c>
      <c r="J24" s="188">
        <v>359802</v>
      </c>
      <c r="L24" s="156">
        <f>C24/C45</f>
        <v>0.10318943465995283</v>
      </c>
      <c r="M24" s="156">
        <f t="shared" ref="M24:R24" si="19">D24/D45</f>
        <v>5.7698613060996787E-2</v>
      </c>
      <c r="N24" s="156">
        <f t="shared" si="19"/>
        <v>6.8165041831902889E-2</v>
      </c>
      <c r="O24" s="156">
        <f t="shared" si="19"/>
        <v>6.4849235791783547E-2</v>
      </c>
      <c r="P24" s="156">
        <f t="shared" si="19"/>
        <v>6.6604899942440746E-2</v>
      </c>
      <c r="Q24" s="156">
        <f t="shared" si="19"/>
        <v>5.9992947664115691E-2</v>
      </c>
      <c r="R24" s="156">
        <f t="shared" si="19"/>
        <v>6.8190857433261032E-2</v>
      </c>
      <c r="S24" s="434">
        <f>J24/J45</f>
        <v>6.2126389029901308E-2</v>
      </c>
      <c r="U24" s="122">
        <f t="shared" si="2"/>
        <v>3.8577909190327677</v>
      </c>
      <c r="V24" s="121">
        <f t="shared" si="3"/>
        <v>-0.6064468403359724</v>
      </c>
    </row>
    <row r="25" spans="1:22" ht="19.5" customHeight="1" x14ac:dyDescent="0.25">
      <c r="A25" s="57"/>
      <c r="B25" t="s">
        <v>19</v>
      </c>
      <c r="C25" s="37">
        <v>680884</v>
      </c>
      <c r="D25" s="38">
        <v>222331</v>
      </c>
      <c r="E25" s="38">
        <v>956750</v>
      </c>
      <c r="F25" s="16">
        <v>1056162</v>
      </c>
      <c r="G25" s="16">
        <v>548075</v>
      </c>
      <c r="H25" s="17">
        <v>441308</v>
      </c>
      <c r="I25" s="16">
        <v>39675</v>
      </c>
      <c r="J25" s="204">
        <v>173914</v>
      </c>
      <c r="L25" s="96">
        <f>C25/C24</f>
        <v>0.25837842760756219</v>
      </c>
      <c r="M25" s="96">
        <f t="shared" ref="M25:R25" si="20">D25/D24</f>
        <v>0.13908213584859863</v>
      </c>
      <c r="N25" s="96">
        <f t="shared" si="20"/>
        <v>0.48346467435931773</v>
      </c>
      <c r="O25" s="96">
        <f t="shared" si="20"/>
        <v>0.48237786773272873</v>
      </c>
      <c r="P25" s="96">
        <f t="shared" si="20"/>
        <v>0.46060554617569027</v>
      </c>
      <c r="Q25" s="96">
        <f t="shared" si="20"/>
        <v>0.46063726073496042</v>
      </c>
      <c r="R25" s="96">
        <f t="shared" si="20"/>
        <v>0.53566365587913645</v>
      </c>
      <c r="S25" s="435">
        <f>J25/J24</f>
        <v>0.48336029260537738</v>
      </c>
      <c r="U25" s="127">
        <f t="shared" si="2"/>
        <v>3.3834656584751102</v>
      </c>
      <c r="V25" s="124">
        <f t="shared" si="3"/>
        <v>-5.2303363273759063</v>
      </c>
    </row>
    <row r="26" spans="1:22" ht="20.100000000000001" customHeight="1" thickBot="1" x14ac:dyDescent="0.3">
      <c r="A26" s="57"/>
      <c r="B26" t="s">
        <v>20</v>
      </c>
      <c r="C26" s="37">
        <v>1954336</v>
      </c>
      <c r="D26" s="38">
        <v>1376228</v>
      </c>
      <c r="E26" s="38">
        <v>1022195</v>
      </c>
      <c r="F26" s="16">
        <v>1133329</v>
      </c>
      <c r="G26" s="16">
        <v>641826</v>
      </c>
      <c r="H26" s="17">
        <v>516730</v>
      </c>
      <c r="I26" s="16">
        <v>34392</v>
      </c>
      <c r="J26" s="204">
        <v>185888</v>
      </c>
      <c r="L26" s="96">
        <f>C26/C24</f>
        <v>0.74162157239243787</v>
      </c>
      <c r="M26" s="96">
        <f t="shared" ref="M26:R26" si="21">D26/D24</f>
        <v>0.86091786415140137</v>
      </c>
      <c r="N26" s="96">
        <f t="shared" si="21"/>
        <v>0.51653532564068227</v>
      </c>
      <c r="O26" s="96">
        <f t="shared" si="21"/>
        <v>0.51762213226727127</v>
      </c>
      <c r="P26" s="96">
        <f t="shared" si="21"/>
        <v>0.53939445382430973</v>
      </c>
      <c r="Q26" s="96">
        <f t="shared" si="21"/>
        <v>0.53936273926503964</v>
      </c>
      <c r="R26" s="96">
        <f t="shared" si="21"/>
        <v>0.46433634412086355</v>
      </c>
      <c r="S26" s="435">
        <f>J26/J24</f>
        <v>0.51663970739462262</v>
      </c>
      <c r="U26" s="125">
        <f t="shared" si="2"/>
        <v>4.4049779018376363</v>
      </c>
      <c r="V26" s="124">
        <f t="shared" si="3"/>
        <v>5.2303363273759063</v>
      </c>
    </row>
    <row r="27" spans="1:22" ht="20.100000000000001" customHeight="1" thickBot="1" x14ac:dyDescent="0.3">
      <c r="A27" s="10" t="s">
        <v>14</v>
      </c>
      <c r="B27" s="11"/>
      <c r="C27" s="18">
        <v>116567</v>
      </c>
      <c r="D27" s="19">
        <v>165876</v>
      </c>
      <c r="E27" s="19">
        <v>524149</v>
      </c>
      <c r="F27" s="19">
        <v>593143</v>
      </c>
      <c r="G27" s="19">
        <v>450571</v>
      </c>
      <c r="H27" s="20">
        <v>361229</v>
      </c>
      <c r="I27" s="19">
        <v>27014</v>
      </c>
      <c r="J27" s="188">
        <v>116626</v>
      </c>
      <c r="L27" s="156">
        <f>C27/C45</f>
        <v>4.5645080221031718E-3</v>
      </c>
      <c r="M27" s="156">
        <f t="shared" ref="M27:R27" si="22">D27/D45</f>
        <v>5.9871516410128769E-3</v>
      </c>
      <c r="N27" s="156">
        <f t="shared" si="22"/>
        <v>1.805438681274622E-2</v>
      </c>
      <c r="O27" s="156">
        <f t="shared" si="22"/>
        <v>1.7567950845765463E-2</v>
      </c>
      <c r="P27" s="156">
        <f t="shared" si="22"/>
        <v>2.5220784226557897E-2</v>
      </c>
      <c r="Q27" s="156">
        <f t="shared" si="22"/>
        <v>2.2620389266146904E-2</v>
      </c>
      <c r="R27" s="156">
        <f t="shared" si="22"/>
        <v>2.4870830770817146E-2</v>
      </c>
      <c r="S27" s="434">
        <f>J27/J45</f>
        <v>2.0137609704785606E-2</v>
      </c>
      <c r="U27" s="122">
        <f t="shared" si="2"/>
        <v>3.3172429110831421</v>
      </c>
      <c r="V27" s="121">
        <f t="shared" si="3"/>
        <v>-0.47332210660315405</v>
      </c>
    </row>
    <row r="28" spans="1:22" ht="20.100000000000001" customHeight="1" x14ac:dyDescent="0.25">
      <c r="A28" s="57"/>
      <c r="B28" t="s">
        <v>19</v>
      </c>
      <c r="C28" s="37">
        <v>4061</v>
      </c>
      <c r="D28" s="38">
        <v>11167</v>
      </c>
      <c r="E28" s="38">
        <v>346827</v>
      </c>
      <c r="F28" s="16">
        <v>183355</v>
      </c>
      <c r="G28" s="16">
        <v>39768</v>
      </c>
      <c r="H28" s="17">
        <v>23638</v>
      </c>
      <c r="I28" s="16">
        <v>2328</v>
      </c>
      <c r="J28" s="204">
        <v>4928</v>
      </c>
      <c r="L28" s="96">
        <f>C28/C27</f>
        <v>3.4838333319035401E-2</v>
      </c>
      <c r="M28" s="96">
        <f t="shared" ref="M28:R28" si="23">D28/D27</f>
        <v>6.7321372591574433E-2</v>
      </c>
      <c r="N28" s="96">
        <f t="shared" si="23"/>
        <v>0.66169543393195451</v>
      </c>
      <c r="O28" s="96">
        <f t="shared" si="23"/>
        <v>0.30912444385249427</v>
      </c>
      <c r="P28" s="96">
        <f t="shared" si="23"/>
        <v>8.826133950032293E-2</v>
      </c>
      <c r="Q28" s="96">
        <f t="shared" si="23"/>
        <v>6.5437714026282498E-2</v>
      </c>
      <c r="R28" s="96">
        <f t="shared" si="23"/>
        <v>8.6177537573110238E-2</v>
      </c>
      <c r="S28" s="435">
        <f>J28/J27</f>
        <v>4.2254728791178642E-2</v>
      </c>
      <c r="U28" s="127">
        <f t="shared" si="2"/>
        <v>1.1168384879725086</v>
      </c>
      <c r="V28" s="124">
        <f t="shared" si="3"/>
        <v>-4.3922808781931595</v>
      </c>
    </row>
    <row r="29" spans="1:22" ht="20.100000000000001" customHeight="1" thickBot="1" x14ac:dyDescent="0.3">
      <c r="A29" s="57"/>
      <c r="B29" t="s">
        <v>20</v>
      </c>
      <c r="C29" s="37">
        <v>112506</v>
      </c>
      <c r="D29" s="38">
        <v>154709</v>
      </c>
      <c r="E29" s="38">
        <v>177322</v>
      </c>
      <c r="F29" s="16">
        <v>409788</v>
      </c>
      <c r="G29" s="16">
        <v>410803</v>
      </c>
      <c r="H29" s="17">
        <v>337591</v>
      </c>
      <c r="I29" s="16">
        <v>24686</v>
      </c>
      <c r="J29" s="204">
        <v>111698</v>
      </c>
      <c r="L29" s="96">
        <f>C29/C27</f>
        <v>0.96516166668096459</v>
      </c>
      <c r="M29" s="96">
        <f t="shared" ref="M29:R29" si="24">D29/D27</f>
        <v>0.93267862740842555</v>
      </c>
      <c r="N29" s="96">
        <f t="shared" si="24"/>
        <v>0.33830456606804554</v>
      </c>
      <c r="O29" s="96">
        <f t="shared" si="24"/>
        <v>0.69087555614750573</v>
      </c>
      <c r="P29" s="96">
        <f t="shared" si="24"/>
        <v>0.91173866049967711</v>
      </c>
      <c r="Q29" s="96">
        <f t="shared" si="24"/>
        <v>0.93456228597371749</v>
      </c>
      <c r="R29" s="96">
        <f t="shared" si="24"/>
        <v>0.9138224624268898</v>
      </c>
      <c r="S29" s="435">
        <f>J29/J27</f>
        <v>0.95774527120882136</v>
      </c>
      <c r="U29" s="125">
        <f t="shared" si="2"/>
        <v>3.5247508709389939</v>
      </c>
      <c r="V29" s="124">
        <f t="shared" si="3"/>
        <v>4.392280878193155</v>
      </c>
    </row>
    <row r="30" spans="1:22" ht="20.100000000000001" customHeight="1" thickBot="1" x14ac:dyDescent="0.3">
      <c r="A30" s="10" t="s">
        <v>9</v>
      </c>
      <c r="B30" s="11"/>
      <c r="C30" s="18">
        <v>911333</v>
      </c>
      <c r="D30" s="19">
        <v>970213</v>
      </c>
      <c r="E30" s="19">
        <v>1020274</v>
      </c>
      <c r="F30" s="19">
        <v>871643</v>
      </c>
      <c r="G30" s="19">
        <v>283746</v>
      </c>
      <c r="H30" s="20">
        <v>593832</v>
      </c>
      <c r="I30" s="19">
        <v>18784</v>
      </c>
      <c r="J30" s="188">
        <v>268331</v>
      </c>
      <c r="L30" s="156">
        <f>C30/C45</f>
        <v>3.5685801207094206E-2</v>
      </c>
      <c r="M30" s="156">
        <f t="shared" ref="M30:R30" si="25">D30/D45</f>
        <v>3.5019004286828873E-2</v>
      </c>
      <c r="N30" s="156">
        <f t="shared" si="25"/>
        <v>3.5143482961882661E-2</v>
      </c>
      <c r="O30" s="156">
        <f t="shared" si="25"/>
        <v>2.581667722464152E-2</v>
      </c>
      <c r="P30" s="156">
        <f t="shared" si="25"/>
        <v>1.5882728007681136E-2</v>
      </c>
      <c r="Q30" s="156">
        <f t="shared" si="25"/>
        <v>3.7186136768350676E-2</v>
      </c>
      <c r="R30" s="156">
        <f t="shared" si="25"/>
        <v>1.7293761945621874E-2</v>
      </c>
      <c r="S30" s="434">
        <f>J30/J45</f>
        <v>4.633224966726824E-2</v>
      </c>
      <c r="U30" s="122">
        <f t="shared" si="2"/>
        <v>13.285083049403747</v>
      </c>
      <c r="V30" s="121">
        <f t="shared" si="3"/>
        <v>2.9038487721646367</v>
      </c>
    </row>
    <row r="31" spans="1:22" ht="20.100000000000001" customHeight="1" x14ac:dyDescent="0.25">
      <c r="A31" s="57"/>
      <c r="B31" t="s">
        <v>19</v>
      </c>
      <c r="C31" s="37">
        <v>702941</v>
      </c>
      <c r="D31" s="38">
        <v>832403</v>
      </c>
      <c r="E31" s="38">
        <v>840642</v>
      </c>
      <c r="F31" s="16">
        <v>620560</v>
      </c>
      <c r="G31" s="16">
        <v>239432</v>
      </c>
      <c r="H31" s="17">
        <v>418778</v>
      </c>
      <c r="I31" s="16">
        <v>16435</v>
      </c>
      <c r="J31" s="204">
        <v>205150</v>
      </c>
      <c r="L31" s="96">
        <f>C31/C30</f>
        <v>0.77133276200905709</v>
      </c>
      <c r="M31" s="96">
        <f t="shared" ref="M31:R31" si="26">D31/D30</f>
        <v>0.85795902549234038</v>
      </c>
      <c r="N31" s="96">
        <f t="shared" si="26"/>
        <v>0.8239374913013563</v>
      </c>
      <c r="O31" s="96">
        <f t="shared" si="26"/>
        <v>0.71194284816146058</v>
      </c>
      <c r="P31" s="96">
        <f t="shared" si="26"/>
        <v>0.84382511119099479</v>
      </c>
      <c r="Q31" s="96">
        <f t="shared" si="26"/>
        <v>0.70521292217327458</v>
      </c>
      <c r="R31" s="96">
        <f t="shared" si="26"/>
        <v>0.87494676320272569</v>
      </c>
      <c r="S31" s="435">
        <f>J31/J30</f>
        <v>0.76454080967163685</v>
      </c>
      <c r="U31" s="127">
        <f t="shared" si="2"/>
        <v>11.482506845147551</v>
      </c>
      <c r="V31" s="124">
        <f t="shared" si="3"/>
        <v>-11.040595353108884</v>
      </c>
    </row>
    <row r="32" spans="1:22" ht="20.100000000000001" customHeight="1" thickBot="1" x14ac:dyDescent="0.3">
      <c r="A32" s="57"/>
      <c r="B32" t="s">
        <v>20</v>
      </c>
      <c r="C32" s="37">
        <v>208392</v>
      </c>
      <c r="D32" s="38">
        <v>137810</v>
      </c>
      <c r="E32" s="38">
        <v>179632</v>
      </c>
      <c r="F32" s="16">
        <v>251083</v>
      </c>
      <c r="G32" s="16">
        <v>44314</v>
      </c>
      <c r="H32" s="17">
        <v>175054</v>
      </c>
      <c r="I32" s="16">
        <v>2349</v>
      </c>
      <c r="J32" s="204">
        <v>63181</v>
      </c>
      <c r="L32" s="96">
        <f>C32/C30</f>
        <v>0.22866723799094293</v>
      </c>
      <c r="M32" s="96">
        <f t="shared" ref="M32:R32" si="27">D32/D30</f>
        <v>0.14204097450765965</v>
      </c>
      <c r="N32" s="96">
        <f t="shared" si="27"/>
        <v>0.1760625086986437</v>
      </c>
      <c r="O32" s="96">
        <f t="shared" si="27"/>
        <v>0.28805715183853942</v>
      </c>
      <c r="P32" s="96">
        <f t="shared" si="27"/>
        <v>0.15617488880900524</v>
      </c>
      <c r="Q32" s="96">
        <f t="shared" si="27"/>
        <v>0.29478707782672542</v>
      </c>
      <c r="R32" s="96">
        <f t="shared" si="27"/>
        <v>0.12505323679727429</v>
      </c>
      <c r="S32" s="435">
        <f>J32/J30</f>
        <v>0.2354591903283631</v>
      </c>
      <c r="U32" s="125">
        <f t="shared" si="2"/>
        <v>25.896977437207322</v>
      </c>
      <c r="V32" s="124">
        <f t="shared" si="3"/>
        <v>11.040595353108881</v>
      </c>
    </row>
    <row r="33" spans="1:16384" ht="20.100000000000001" customHeight="1" thickBot="1" x14ac:dyDescent="0.3">
      <c r="A33" s="10" t="s">
        <v>12</v>
      </c>
      <c r="B33" s="11"/>
      <c r="C33" s="18">
        <v>1445066</v>
      </c>
      <c r="D33" s="19">
        <v>1634472</v>
      </c>
      <c r="E33" s="19">
        <v>1559489</v>
      </c>
      <c r="F33" s="19">
        <v>3756785</v>
      </c>
      <c r="G33" s="19">
        <v>2133360</v>
      </c>
      <c r="H33" s="20">
        <v>1792914</v>
      </c>
      <c r="I33" s="19">
        <v>123498</v>
      </c>
      <c r="J33" s="188">
        <v>734303</v>
      </c>
      <c r="L33" s="156">
        <f>C33/C45</f>
        <v>5.6585614706293738E-2</v>
      </c>
      <c r="M33" s="156">
        <f t="shared" ref="M33:R33" si="28">D33/D45</f>
        <v>5.8994861926918891E-2</v>
      </c>
      <c r="N33" s="156">
        <f t="shared" si="28"/>
        <v>5.3716820286259799E-2</v>
      </c>
      <c r="O33" s="156">
        <f t="shared" si="28"/>
        <v>0.11126998753775903</v>
      </c>
      <c r="P33" s="156">
        <f t="shared" si="28"/>
        <v>0.11941516927980175</v>
      </c>
      <c r="Q33" s="156">
        <f t="shared" si="28"/>
        <v>0.11227341271250234</v>
      </c>
      <c r="R33" s="156">
        <f t="shared" si="28"/>
        <v>0.11370022427387191</v>
      </c>
      <c r="S33" s="434">
        <f>J33/J45</f>
        <v>0.12679082896655278</v>
      </c>
      <c r="U33" s="122">
        <f t="shared" si="2"/>
        <v>4.9458695687379555</v>
      </c>
      <c r="V33" s="121">
        <f t="shared" si="3"/>
        <v>1.3090604692680863</v>
      </c>
    </row>
    <row r="34" spans="1:16384" customFormat="1" ht="20.100000000000001" customHeight="1" x14ac:dyDescent="0.25">
      <c r="A34" s="57"/>
      <c r="B34" t="s">
        <v>19</v>
      </c>
      <c r="C34" s="37">
        <v>1347313</v>
      </c>
      <c r="D34" s="38">
        <v>1525441</v>
      </c>
      <c r="E34" s="38">
        <v>1459249</v>
      </c>
      <c r="F34" s="16">
        <v>3606268</v>
      </c>
      <c r="G34" s="16">
        <v>2041350</v>
      </c>
      <c r="H34" s="17">
        <v>1713453</v>
      </c>
      <c r="I34" s="16">
        <v>117589</v>
      </c>
      <c r="J34" s="204">
        <v>716636</v>
      </c>
      <c r="L34" s="96">
        <f>C34/C33</f>
        <v>0.93235395476746386</v>
      </c>
      <c r="M34" s="96">
        <f t="shared" ref="M34:R34" si="29">D34/D33</f>
        <v>0.93329283095703075</v>
      </c>
      <c r="N34" s="96">
        <f t="shared" si="29"/>
        <v>0.93572253475337108</v>
      </c>
      <c r="O34" s="96">
        <f t="shared" si="29"/>
        <v>0.95993462495192028</v>
      </c>
      <c r="P34" s="96">
        <f t="shared" si="29"/>
        <v>0.95687085161435481</v>
      </c>
      <c r="Q34" s="96">
        <f t="shared" si="29"/>
        <v>0.95568052901589251</v>
      </c>
      <c r="R34" s="96">
        <f t="shared" si="29"/>
        <v>0.95215307130479843</v>
      </c>
      <c r="S34" s="435">
        <f>J34/J33</f>
        <v>0.97594044965089344</v>
      </c>
      <c r="U34" s="127">
        <f t="shared" si="2"/>
        <v>5.0944135931081993</v>
      </c>
      <c r="V34" s="124">
        <f t="shared" si="3"/>
        <v>2.3787378346095012</v>
      </c>
    </row>
    <row r="35" spans="1:16384" customFormat="1" ht="20.100000000000001" customHeight="1" thickBot="1" x14ac:dyDescent="0.3">
      <c r="A35" s="57"/>
      <c r="B35" t="s">
        <v>20</v>
      </c>
      <c r="C35" s="37">
        <v>97753</v>
      </c>
      <c r="D35" s="38">
        <v>109031</v>
      </c>
      <c r="E35" s="38">
        <v>100240</v>
      </c>
      <c r="F35" s="16">
        <v>150517</v>
      </c>
      <c r="G35" s="16">
        <v>92010</v>
      </c>
      <c r="H35" s="17">
        <v>79461</v>
      </c>
      <c r="I35" s="16">
        <v>5909</v>
      </c>
      <c r="J35" s="204">
        <v>17667</v>
      </c>
      <c r="L35" s="96">
        <f>C35/C33</f>
        <v>6.7646045232536089E-2</v>
      </c>
      <c r="M35" s="96">
        <f t="shared" ref="M35:R35" si="30">D35/D33</f>
        <v>6.6707169042969222E-2</v>
      </c>
      <c r="N35" s="96">
        <f t="shared" si="30"/>
        <v>6.4277465246628862E-2</v>
      </c>
      <c r="O35" s="96">
        <f t="shared" si="30"/>
        <v>4.0065375048079672E-2</v>
      </c>
      <c r="P35" s="96">
        <f t="shared" si="30"/>
        <v>4.3129148385645182E-2</v>
      </c>
      <c r="Q35" s="96">
        <f t="shared" si="30"/>
        <v>4.4319470984107434E-2</v>
      </c>
      <c r="R35" s="96">
        <f t="shared" si="30"/>
        <v>4.7846928695201539E-2</v>
      </c>
      <c r="S35" s="435">
        <f>J35/J33</f>
        <v>2.4059550349106569E-2</v>
      </c>
      <c r="U35" s="125">
        <f t="shared" si="2"/>
        <v>1.9898459976307328</v>
      </c>
      <c r="V35" s="124">
        <f t="shared" si="3"/>
        <v>-2.3787378346094972</v>
      </c>
    </row>
    <row r="36" spans="1:16384" ht="20.100000000000001" customHeight="1" thickBot="1" x14ac:dyDescent="0.3">
      <c r="A36" s="10" t="s">
        <v>11</v>
      </c>
      <c r="B36" s="11"/>
      <c r="C36" s="18">
        <v>1651293</v>
      </c>
      <c r="D36" s="19">
        <v>1613259</v>
      </c>
      <c r="E36" s="19">
        <v>1717556</v>
      </c>
      <c r="F36" s="19">
        <v>2470653</v>
      </c>
      <c r="G36" s="19">
        <v>1398091</v>
      </c>
      <c r="H36" s="20">
        <v>1173178</v>
      </c>
      <c r="I36" s="19">
        <v>84997</v>
      </c>
      <c r="J36" s="188">
        <v>445936</v>
      </c>
      <c r="L36" s="156">
        <f>C36/C45</f>
        <v>6.4661011652893299E-2</v>
      </c>
      <c r="M36" s="156">
        <f t="shared" ref="M36:R36" si="31">D36/D45</f>
        <v>5.8229196925587742E-2</v>
      </c>
      <c r="N36" s="156">
        <f t="shared" si="31"/>
        <v>5.9161460570473556E-2</v>
      </c>
      <c r="O36" s="156">
        <f t="shared" si="31"/>
        <v>7.3176806370374395E-2</v>
      </c>
      <c r="P36" s="156">
        <f t="shared" si="31"/>
        <v>7.8258368692376026E-2</v>
      </c>
      <c r="Q36" s="156">
        <f t="shared" si="31"/>
        <v>7.3465151021871691E-2</v>
      </c>
      <c r="R36" s="156">
        <f t="shared" si="31"/>
        <v>7.8253720405239688E-2</v>
      </c>
      <c r="S36" s="434">
        <f>J36/J45</f>
        <v>7.6998997833358548E-2</v>
      </c>
      <c r="U36" s="122">
        <f t="shared" si="2"/>
        <v>4.2464910526253865</v>
      </c>
      <c r="V36" s="121">
        <f t="shared" si="3"/>
        <v>-0.12547225718811394</v>
      </c>
      <c r="AD36" s="413"/>
      <c r="AE36" s="414"/>
      <c r="AF36" s="414"/>
      <c r="AG36" s="414"/>
      <c r="AH36" s="414"/>
      <c r="AI36" s="415"/>
      <c r="AJ36" s="415"/>
      <c r="AK36" s="1"/>
      <c r="AL36" s="1"/>
      <c r="AM36" s="413"/>
      <c r="AN36" s="413"/>
      <c r="AO36" s="413"/>
      <c r="AP36" s="413"/>
      <c r="AQ36" s="414"/>
      <c r="AR36" s="414"/>
      <c r="AS36" s="414"/>
      <c r="AT36" s="414"/>
      <c r="AU36" s="415"/>
      <c r="AV36" s="415"/>
      <c r="AW36" s="1"/>
      <c r="AX36" s="1"/>
      <c r="AY36" s="413"/>
      <c r="AZ36" s="413"/>
      <c r="BA36" s="413"/>
      <c r="BB36" s="413"/>
      <c r="BC36" s="414"/>
      <c r="BD36" s="414"/>
      <c r="BE36" s="414"/>
      <c r="BF36" s="414"/>
      <c r="BG36" s="415"/>
      <c r="BH36" s="415"/>
      <c r="BI36" s="1"/>
      <c r="BJ36" s="1"/>
      <c r="BK36" s="413"/>
      <c r="BL36" s="413"/>
      <c r="BM36" s="413"/>
      <c r="BN36" s="413"/>
      <c r="BO36" s="414"/>
      <c r="BP36" s="414"/>
      <c r="BQ36" s="414"/>
      <c r="BR36" s="414"/>
      <c r="BS36" s="415"/>
      <c r="BT36" s="415"/>
      <c r="BU36" s="1"/>
      <c r="BV36" s="1"/>
      <c r="BW36" s="413"/>
      <c r="BX36" s="413"/>
      <c r="BY36" s="413"/>
      <c r="BZ36" s="413"/>
      <c r="CA36" s="414"/>
      <c r="CB36" s="414"/>
      <c r="CC36" s="414"/>
      <c r="CD36" s="414"/>
      <c r="CE36" s="415"/>
      <c r="CF36" s="415"/>
      <c r="CG36" s="1"/>
      <c r="CH36" s="1"/>
      <c r="CI36" s="413"/>
      <c r="CJ36" s="413"/>
      <c r="CK36" s="413"/>
      <c r="CL36" s="413"/>
      <c r="CM36" s="414"/>
      <c r="CN36" s="414"/>
      <c r="CO36" s="414"/>
      <c r="CP36" s="414"/>
      <c r="CQ36" s="415"/>
      <c r="CR36" s="415"/>
      <c r="CS36" s="1"/>
      <c r="CT36" s="1"/>
      <c r="CU36" s="413"/>
      <c r="CV36" s="413"/>
      <c r="CW36" s="413"/>
      <c r="CX36" s="413"/>
      <c r="CY36" s="414"/>
      <c r="CZ36" s="414"/>
      <c r="DA36" s="414"/>
      <c r="DB36" s="414"/>
      <c r="DC36" s="415"/>
      <c r="DD36" s="415"/>
      <c r="DE36" s="1"/>
      <c r="DF36" s="1"/>
      <c r="DG36" s="413"/>
      <c r="DH36" s="413"/>
      <c r="DI36" s="413"/>
      <c r="DJ36" s="413"/>
      <c r="DK36" s="414"/>
      <c r="DL36" s="414"/>
      <c r="DM36" s="414"/>
      <c r="DN36" s="414"/>
      <c r="DO36" s="415"/>
      <c r="DP36" s="415"/>
      <c r="DQ36" s="1"/>
      <c r="DR36" s="1"/>
      <c r="DS36" s="413"/>
      <c r="DT36" s="413"/>
      <c r="DU36" s="413"/>
      <c r="DV36" s="413"/>
      <c r="DW36" s="414"/>
      <c r="DX36" s="414"/>
      <c r="DY36" s="414"/>
      <c r="DZ36" s="414"/>
      <c r="EA36" s="415"/>
      <c r="EB36" s="415"/>
      <c r="EC36" s="1"/>
      <c r="ED36" s="1"/>
      <c r="EE36" s="413"/>
      <c r="EF36" s="413"/>
      <c r="EG36" s="413"/>
      <c r="EH36" s="413"/>
      <c r="EI36" s="414"/>
      <c r="EJ36" s="414"/>
      <c r="EK36" s="414"/>
      <c r="EL36" s="414"/>
      <c r="EM36" s="415"/>
      <c r="EN36" s="415"/>
      <c r="EO36" s="1"/>
      <c r="EP36" s="1"/>
      <c r="EQ36" s="413"/>
      <c r="ER36" s="413"/>
      <c r="ES36" s="413"/>
      <c r="ET36" s="413"/>
      <c r="EU36" s="414"/>
      <c r="EV36" s="414"/>
      <c r="EW36" s="414"/>
      <c r="EX36" s="414"/>
      <c r="EY36" s="415"/>
      <c r="EZ36" s="415"/>
      <c r="FA36" s="1"/>
      <c r="FB36" s="1"/>
      <c r="FC36" s="413"/>
      <c r="FD36" s="413"/>
      <c r="FE36" s="413"/>
      <c r="FF36" s="413"/>
      <c r="FG36" s="414"/>
      <c r="FH36" s="414"/>
      <c r="FI36" s="414"/>
      <c r="FJ36" s="414"/>
      <c r="FK36" s="415"/>
      <c r="FL36" s="415"/>
      <c r="FM36" s="1"/>
      <c r="FN36" s="1"/>
      <c r="FO36" s="413"/>
      <c r="FP36" s="413"/>
      <c r="FQ36" s="413"/>
      <c r="FR36" s="413"/>
      <c r="FS36" s="414"/>
      <c r="FT36" s="414"/>
      <c r="FU36" s="414"/>
      <c r="FV36" s="414"/>
      <c r="FW36" s="415"/>
      <c r="FX36" s="415"/>
      <c r="FY36" s="1"/>
      <c r="FZ36" s="1"/>
      <c r="GA36" s="413"/>
      <c r="GB36" s="413"/>
      <c r="GC36" s="413"/>
      <c r="GD36" s="413"/>
      <c r="GE36" s="414"/>
      <c r="GF36" s="414"/>
      <c r="GG36" s="414"/>
      <c r="GH36" s="414"/>
      <c r="GI36" s="415"/>
      <c r="GJ36" s="415"/>
      <c r="GK36" s="1"/>
      <c r="GL36" s="1"/>
      <c r="GM36" s="413"/>
      <c r="GN36" s="413"/>
      <c r="GO36" s="413"/>
      <c r="GP36" s="413"/>
      <c r="GQ36" s="414"/>
      <c r="GR36" s="414"/>
      <c r="GS36" s="414"/>
      <c r="GT36" s="414"/>
      <c r="GU36" s="415"/>
      <c r="GV36" s="415"/>
      <c r="GW36" s="1"/>
      <c r="GX36" s="1"/>
      <c r="GY36" s="413"/>
      <c r="GZ36" s="413"/>
      <c r="HA36" s="413"/>
      <c r="HB36" s="413"/>
      <c r="HC36" s="414"/>
      <c r="HD36" s="414"/>
      <c r="HE36" s="414"/>
      <c r="HF36" s="414"/>
      <c r="HG36" s="415"/>
      <c r="HH36" s="415"/>
      <c r="HI36" s="1"/>
      <c r="HJ36" s="1"/>
      <c r="HK36" s="413"/>
      <c r="HL36" s="413"/>
      <c r="HM36" s="413"/>
      <c r="HN36" s="413"/>
      <c r="HO36" s="414"/>
      <c r="HP36" s="414"/>
      <c r="HQ36" s="414"/>
      <c r="HR36" s="414"/>
      <c r="HS36" s="415"/>
      <c r="HT36" s="415"/>
      <c r="HU36" s="1"/>
      <c r="HV36" s="1"/>
      <c r="HW36" s="413"/>
      <c r="HX36" s="413"/>
      <c r="HY36" s="413"/>
      <c r="HZ36" s="413"/>
      <c r="IA36" s="414"/>
      <c r="IB36" s="414"/>
      <c r="IC36" s="414"/>
      <c r="ID36" s="414"/>
      <c r="IE36" s="415"/>
      <c r="IF36" s="415"/>
      <c r="IG36" s="1"/>
      <c r="IH36" s="1"/>
      <c r="II36" s="413"/>
      <c r="IJ36" s="413"/>
      <c r="IK36" s="413"/>
      <c r="IL36" s="413"/>
      <c r="IM36" s="414"/>
      <c r="IN36" s="414"/>
      <c r="IO36" s="414"/>
      <c r="IP36" s="414"/>
      <c r="IQ36" s="415"/>
      <c r="IR36" s="415"/>
      <c r="IS36" s="1"/>
      <c r="IT36" s="1"/>
      <c r="IU36" s="413"/>
      <c r="IV36" s="413"/>
      <c r="IW36" s="413"/>
      <c r="IX36" s="413"/>
      <c r="IY36" s="414"/>
      <c r="IZ36" s="414"/>
      <c r="JA36" s="414"/>
      <c r="JB36" s="414"/>
      <c r="JC36" s="415"/>
      <c r="JD36" s="415"/>
      <c r="JE36" s="1"/>
      <c r="JF36" s="1"/>
      <c r="JG36" s="413"/>
      <c r="JH36" s="413"/>
      <c r="JI36" s="413"/>
      <c r="JJ36" s="413"/>
      <c r="JK36" s="414"/>
      <c r="JL36" s="414"/>
      <c r="JM36" s="414"/>
      <c r="JN36" s="414"/>
      <c r="JO36" s="415"/>
      <c r="JP36" s="415"/>
      <c r="JQ36" s="1"/>
      <c r="JR36" s="1"/>
      <c r="JS36" s="413"/>
      <c r="JT36" s="413"/>
      <c r="JU36" s="413"/>
      <c r="JV36" s="413"/>
      <c r="JW36" s="414"/>
      <c r="JX36" s="414"/>
      <c r="JY36" s="414"/>
      <c r="JZ36" s="414"/>
      <c r="KA36" s="415"/>
      <c r="KB36" s="415"/>
      <c r="KC36" s="1"/>
      <c r="KD36" s="1"/>
      <c r="KE36" s="413"/>
      <c r="KF36" s="413"/>
      <c r="KG36" s="413"/>
      <c r="KH36" s="413"/>
      <c r="KI36" s="414"/>
      <c r="KJ36" s="414"/>
      <c r="KK36" s="414"/>
      <c r="KL36" s="414"/>
      <c r="KM36" s="415"/>
      <c r="KN36" s="415"/>
      <c r="KO36" s="1"/>
      <c r="KP36" s="1"/>
      <c r="KQ36" s="413"/>
      <c r="KR36" s="413"/>
      <c r="KS36" s="35"/>
      <c r="KT36" s="35"/>
      <c r="KU36" s="36"/>
      <c r="KV36" s="36"/>
      <c r="KW36" s="36"/>
      <c r="KX36" s="36"/>
      <c r="KY36" s="416"/>
      <c r="KZ36" s="416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6"/>
      <c r="LL36" s="416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6"/>
      <c r="LX36" s="416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6"/>
      <c r="MJ36" s="416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6"/>
      <c r="MV36" s="416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6"/>
      <c r="NH36" s="416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6"/>
      <c r="NT36" s="416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6"/>
      <c r="OF36" s="416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6"/>
      <c r="OR36" s="416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6"/>
      <c r="PD36" s="416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6"/>
      <c r="PP36" s="416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6"/>
      <c r="QB36" s="416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6"/>
      <c r="QN36" s="416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6"/>
      <c r="QZ36" s="416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6"/>
      <c r="RL36" s="416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6"/>
      <c r="RX36" s="416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6"/>
      <c r="SJ36" s="416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6"/>
      <c r="SV36" s="416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6"/>
      <c r="TH36" s="416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6"/>
      <c r="TT36" s="416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6"/>
      <c r="UF36" s="416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6"/>
      <c r="UR36" s="416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6"/>
      <c r="VD36" s="416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6"/>
      <c r="VP36" s="416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6"/>
      <c r="WB36" s="416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6"/>
      <c r="WN36" s="416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6"/>
      <c r="WZ36" s="416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6"/>
      <c r="XL36" s="416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6"/>
      <c r="XX36" s="416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6"/>
      <c r="YJ36" s="416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6"/>
      <c r="YV36" s="416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6"/>
      <c r="ZH36" s="416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6"/>
      <c r="ZT36" s="416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6"/>
      <c r="AAF36" s="416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6"/>
      <c r="AAR36" s="416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6"/>
      <c r="ABD36" s="416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6"/>
      <c r="ABP36" s="416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6"/>
      <c r="ACB36" s="416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6"/>
      <c r="ACN36" s="416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6"/>
      <c r="ACZ36" s="416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6"/>
      <c r="ADL36" s="416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6"/>
      <c r="ADX36" s="416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6"/>
      <c r="AEJ36" s="416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6"/>
      <c r="AEV36" s="416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6"/>
      <c r="AFH36" s="416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6"/>
      <c r="AFT36" s="416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6"/>
      <c r="AGF36" s="416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6"/>
      <c r="AGR36" s="416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6"/>
      <c r="AHD36" s="416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6"/>
      <c r="AHP36" s="416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6"/>
      <c r="AIB36" s="416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6"/>
      <c r="AIN36" s="416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6"/>
      <c r="AIZ36" s="416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6"/>
      <c r="AJL36" s="416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6"/>
      <c r="AJX36" s="416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6"/>
      <c r="AKJ36" s="416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6"/>
      <c r="AKV36" s="416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6"/>
      <c r="ALH36" s="416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6"/>
      <c r="ALT36" s="416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6"/>
      <c r="AMF36" s="416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6"/>
      <c r="AMR36" s="416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6"/>
      <c r="AND36" s="416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6"/>
      <c r="ANP36" s="416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6"/>
      <c r="AOB36" s="416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6"/>
      <c r="AON36" s="416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6"/>
      <c r="AOZ36" s="416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6"/>
      <c r="APL36" s="416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6"/>
      <c r="APX36" s="416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6"/>
      <c r="AQJ36" s="416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6"/>
      <c r="AQV36" s="416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6"/>
      <c r="ARH36" s="416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6"/>
      <c r="ART36" s="416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6"/>
      <c r="ASF36" s="416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6"/>
      <c r="ASR36" s="416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6"/>
      <c r="ATD36" s="416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6"/>
      <c r="ATP36" s="416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6"/>
      <c r="AUB36" s="416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6"/>
      <c r="AUN36" s="416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6"/>
      <c r="AUZ36" s="416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6"/>
      <c r="AVL36" s="416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6"/>
      <c r="AVX36" s="416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6"/>
      <c r="AWJ36" s="416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6"/>
      <c r="AWV36" s="416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6"/>
      <c r="AXH36" s="416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6"/>
      <c r="AXT36" s="416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6"/>
      <c r="AYF36" s="416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6"/>
      <c r="AYR36" s="416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6"/>
      <c r="AZD36" s="416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6"/>
      <c r="AZP36" s="416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6"/>
      <c r="BAB36" s="416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6"/>
      <c r="BAN36" s="416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6"/>
      <c r="BAZ36" s="416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6"/>
      <c r="BBL36" s="416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6"/>
      <c r="BBX36" s="416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6"/>
      <c r="BCJ36" s="416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6"/>
      <c r="BCV36" s="416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6"/>
      <c r="BDH36" s="416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6"/>
      <c r="BDT36" s="416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6"/>
      <c r="BEF36" s="416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6"/>
      <c r="BER36" s="416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6"/>
      <c r="BFD36" s="416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6"/>
      <c r="BFP36" s="416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6"/>
      <c r="BGB36" s="416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6"/>
      <c r="BGN36" s="416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6"/>
      <c r="BGZ36" s="416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6"/>
      <c r="BHL36" s="416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6"/>
      <c r="BHX36" s="416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6"/>
      <c r="BIJ36" s="416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6"/>
      <c r="BIV36" s="416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6"/>
      <c r="BJH36" s="416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6"/>
      <c r="BJT36" s="416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6"/>
      <c r="BKF36" s="416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6"/>
      <c r="BKR36" s="416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6"/>
      <c r="BLD36" s="416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6"/>
      <c r="BLP36" s="416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6"/>
      <c r="BMB36" s="416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6"/>
      <c r="BMN36" s="416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6"/>
      <c r="BMZ36" s="416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6"/>
      <c r="BNL36" s="416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6"/>
      <c r="BNX36" s="416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6"/>
      <c r="BOJ36" s="416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6"/>
      <c r="BOV36" s="416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6"/>
      <c r="BPH36" s="416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6"/>
      <c r="BPT36" s="416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6"/>
      <c r="BQF36" s="416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6"/>
      <c r="BQR36" s="416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6"/>
      <c r="BRD36" s="416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6"/>
      <c r="BRP36" s="416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6"/>
      <c r="BSB36" s="416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6"/>
      <c r="BSN36" s="416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6"/>
      <c r="BSZ36" s="416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6"/>
      <c r="BTL36" s="416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6"/>
      <c r="BTX36" s="416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6"/>
      <c r="BUJ36" s="416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6"/>
      <c r="BUV36" s="416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6"/>
      <c r="BVH36" s="416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6"/>
      <c r="BVT36" s="416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6"/>
      <c r="BWF36" s="416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6"/>
      <c r="BWR36" s="416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6"/>
      <c r="BXD36" s="416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6"/>
      <c r="BXP36" s="416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6"/>
      <c r="BYB36" s="416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6"/>
      <c r="BYN36" s="416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6"/>
      <c r="BYZ36" s="416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6"/>
      <c r="BZL36" s="416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6"/>
      <c r="BZX36" s="416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6"/>
      <c r="CAJ36" s="416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6"/>
      <c r="CAV36" s="416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6"/>
      <c r="CBH36" s="416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6"/>
      <c r="CBT36" s="416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6"/>
      <c r="CCF36" s="416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6"/>
      <c r="CCR36" s="416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6"/>
      <c r="CDD36" s="416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6"/>
      <c r="CDP36" s="416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6"/>
      <c r="CEB36" s="416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6"/>
      <c r="CEN36" s="416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6"/>
      <c r="CEZ36" s="416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6"/>
      <c r="CFL36" s="416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6"/>
      <c r="CFX36" s="416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6"/>
      <c r="CGJ36" s="416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6"/>
      <c r="CGV36" s="416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6"/>
      <c r="CHH36" s="416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6"/>
      <c r="CHT36" s="416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6"/>
      <c r="CIF36" s="416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6"/>
      <c r="CIR36" s="416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6"/>
      <c r="CJD36" s="416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6"/>
      <c r="CJP36" s="416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6"/>
      <c r="CKB36" s="416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6"/>
      <c r="CKN36" s="416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6"/>
      <c r="CKZ36" s="416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6"/>
      <c r="CLL36" s="416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6"/>
      <c r="CLX36" s="416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6"/>
      <c r="CMJ36" s="416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6"/>
      <c r="CMV36" s="416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6"/>
      <c r="CNH36" s="416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6"/>
      <c r="CNT36" s="416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6"/>
      <c r="COF36" s="416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6"/>
      <c r="COR36" s="416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6"/>
      <c r="CPD36" s="416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6"/>
      <c r="CPP36" s="416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6"/>
      <c r="CQB36" s="416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6"/>
      <c r="CQN36" s="416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6"/>
      <c r="CQZ36" s="416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6"/>
      <c r="CRL36" s="416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6"/>
      <c r="CRX36" s="416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6"/>
      <c r="CSJ36" s="416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6"/>
      <c r="CSV36" s="416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6"/>
      <c r="CTH36" s="416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6"/>
      <c r="CTT36" s="416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6"/>
      <c r="CUF36" s="416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6"/>
      <c r="CUR36" s="416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6"/>
      <c r="CVD36" s="416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6"/>
      <c r="CVP36" s="416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6"/>
      <c r="CWB36" s="416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6"/>
      <c r="CWN36" s="416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6"/>
      <c r="CWZ36" s="416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6"/>
      <c r="CXL36" s="416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6"/>
      <c r="CXX36" s="416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6"/>
      <c r="CYJ36" s="416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6"/>
      <c r="CYV36" s="416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6"/>
      <c r="CZH36" s="416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6"/>
      <c r="CZT36" s="416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6"/>
      <c r="DAF36" s="416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6"/>
      <c r="DAR36" s="416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6"/>
      <c r="DBD36" s="416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6"/>
      <c r="DBP36" s="416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6"/>
      <c r="DCB36" s="416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6"/>
      <c r="DCN36" s="416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6"/>
      <c r="DCZ36" s="416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6"/>
      <c r="DDL36" s="416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6"/>
      <c r="DDX36" s="416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6"/>
      <c r="DEJ36" s="416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6"/>
      <c r="DEV36" s="416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6"/>
      <c r="DFH36" s="416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6"/>
      <c r="DFT36" s="416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6"/>
      <c r="DGF36" s="416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6"/>
      <c r="DGR36" s="416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6"/>
      <c r="DHD36" s="416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6"/>
      <c r="DHP36" s="416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6"/>
      <c r="DIB36" s="416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6"/>
      <c r="DIN36" s="416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6"/>
      <c r="DIZ36" s="416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6"/>
      <c r="DJL36" s="416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6"/>
      <c r="DJX36" s="416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6"/>
      <c r="DKJ36" s="416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6"/>
      <c r="DKV36" s="416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6"/>
      <c r="DLH36" s="416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6"/>
      <c r="DLT36" s="416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6"/>
      <c r="DMF36" s="416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6"/>
      <c r="DMR36" s="416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6"/>
      <c r="DND36" s="416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6"/>
      <c r="DNP36" s="416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6"/>
      <c r="DOB36" s="416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6"/>
      <c r="DON36" s="416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6"/>
      <c r="DOZ36" s="416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6"/>
      <c r="DPL36" s="416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6"/>
      <c r="DPX36" s="416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6"/>
      <c r="DQJ36" s="416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6"/>
      <c r="DQV36" s="416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6"/>
      <c r="DRH36" s="416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6"/>
      <c r="DRT36" s="416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6"/>
      <c r="DSF36" s="416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6"/>
      <c r="DSR36" s="416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6"/>
      <c r="DTD36" s="416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6"/>
      <c r="DTP36" s="416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6"/>
      <c r="DUB36" s="416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6"/>
      <c r="DUN36" s="416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6"/>
      <c r="DUZ36" s="416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6"/>
      <c r="DVL36" s="416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6"/>
      <c r="DVX36" s="416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6"/>
      <c r="DWJ36" s="416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6"/>
      <c r="DWV36" s="416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6"/>
      <c r="DXH36" s="416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6"/>
      <c r="DXT36" s="416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6"/>
      <c r="DYF36" s="416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6"/>
      <c r="DYR36" s="416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6"/>
      <c r="DZD36" s="416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6"/>
      <c r="DZP36" s="416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6"/>
      <c r="EAB36" s="416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6"/>
      <c r="EAN36" s="416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6"/>
      <c r="EAZ36" s="416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6"/>
      <c r="EBL36" s="416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6"/>
      <c r="EBX36" s="416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6"/>
      <c r="ECJ36" s="416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6"/>
      <c r="ECV36" s="416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6"/>
      <c r="EDH36" s="416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6"/>
      <c r="EDT36" s="416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6"/>
      <c r="EEF36" s="416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6"/>
      <c r="EER36" s="416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6"/>
      <c r="EFD36" s="416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6"/>
      <c r="EFP36" s="416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6"/>
      <c r="EGB36" s="416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6"/>
      <c r="EGN36" s="416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6"/>
      <c r="EGZ36" s="416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6"/>
      <c r="EHL36" s="416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6"/>
      <c r="EHX36" s="416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6"/>
      <c r="EIJ36" s="416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6"/>
      <c r="EIV36" s="416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6"/>
      <c r="EJH36" s="416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6"/>
      <c r="EJT36" s="416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6"/>
      <c r="EKF36" s="416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6"/>
      <c r="EKR36" s="416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6"/>
      <c r="ELD36" s="416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6"/>
      <c r="ELP36" s="416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6"/>
      <c r="EMB36" s="416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6"/>
      <c r="EMN36" s="416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6"/>
      <c r="EMZ36" s="416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6"/>
      <c r="ENL36" s="416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6"/>
      <c r="ENX36" s="416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6"/>
      <c r="EOJ36" s="416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6"/>
      <c r="EOV36" s="416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6"/>
      <c r="EPH36" s="416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6"/>
      <c r="EPT36" s="416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6"/>
      <c r="EQF36" s="416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6"/>
      <c r="EQR36" s="416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6"/>
      <c r="ERD36" s="416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6"/>
      <c r="ERP36" s="416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6"/>
      <c r="ESB36" s="416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6"/>
      <c r="ESN36" s="416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6"/>
      <c r="ESZ36" s="416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6"/>
      <c r="ETL36" s="416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6"/>
      <c r="ETX36" s="416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6"/>
      <c r="EUJ36" s="416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6"/>
      <c r="EUV36" s="416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6"/>
      <c r="EVH36" s="416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6"/>
      <c r="EVT36" s="416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6"/>
      <c r="EWF36" s="416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6"/>
      <c r="EWR36" s="416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6"/>
      <c r="EXD36" s="416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6"/>
      <c r="EXP36" s="416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6"/>
      <c r="EYB36" s="416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6"/>
      <c r="EYN36" s="416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6"/>
      <c r="EYZ36" s="416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6"/>
      <c r="EZL36" s="416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6"/>
      <c r="EZX36" s="416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6"/>
      <c r="FAJ36" s="416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6"/>
      <c r="FAV36" s="416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6"/>
      <c r="FBH36" s="416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6"/>
      <c r="FBT36" s="416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6"/>
      <c r="FCF36" s="416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6"/>
      <c r="FCR36" s="416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6"/>
      <c r="FDD36" s="416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6"/>
      <c r="FDP36" s="416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6"/>
      <c r="FEB36" s="416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6"/>
      <c r="FEN36" s="416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6"/>
      <c r="FEZ36" s="416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6"/>
      <c r="FFL36" s="416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6"/>
      <c r="FFX36" s="416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6"/>
      <c r="FGJ36" s="416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6"/>
      <c r="FGV36" s="416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6"/>
      <c r="FHH36" s="416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6"/>
      <c r="FHT36" s="416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6"/>
      <c r="FIF36" s="416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6"/>
      <c r="FIR36" s="416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6"/>
      <c r="FJD36" s="416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6"/>
      <c r="FJP36" s="416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6"/>
      <c r="FKB36" s="416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6"/>
      <c r="FKN36" s="416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6"/>
      <c r="FKZ36" s="416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6"/>
      <c r="FLL36" s="416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6"/>
      <c r="FLX36" s="416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6"/>
      <c r="FMJ36" s="416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6"/>
      <c r="FMV36" s="416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6"/>
      <c r="FNH36" s="416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6"/>
      <c r="FNT36" s="416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6"/>
      <c r="FOF36" s="416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6"/>
      <c r="FOR36" s="416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6"/>
      <c r="FPD36" s="416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6"/>
      <c r="FPP36" s="416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6"/>
      <c r="FQB36" s="416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6"/>
      <c r="FQN36" s="416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6"/>
      <c r="FQZ36" s="416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6"/>
      <c r="FRL36" s="416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6"/>
      <c r="FRX36" s="416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6"/>
      <c r="FSJ36" s="416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6"/>
      <c r="FSV36" s="416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6"/>
      <c r="FTH36" s="416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6"/>
      <c r="FTT36" s="416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6"/>
      <c r="FUF36" s="416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6"/>
      <c r="FUR36" s="416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6"/>
      <c r="FVD36" s="416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6"/>
      <c r="FVP36" s="416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6"/>
      <c r="FWB36" s="416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6"/>
      <c r="FWN36" s="416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6"/>
      <c r="FWZ36" s="416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6"/>
      <c r="FXL36" s="416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6"/>
      <c r="FXX36" s="416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6"/>
      <c r="FYJ36" s="416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6"/>
      <c r="FYV36" s="416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6"/>
      <c r="FZH36" s="416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6"/>
      <c r="FZT36" s="416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6"/>
      <c r="GAF36" s="416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6"/>
      <c r="GAR36" s="416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6"/>
      <c r="GBD36" s="416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6"/>
      <c r="GBP36" s="416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6"/>
      <c r="GCB36" s="416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6"/>
      <c r="GCN36" s="416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6"/>
      <c r="GCZ36" s="416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6"/>
      <c r="GDL36" s="416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6"/>
      <c r="GDX36" s="416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6"/>
      <c r="GEJ36" s="416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6"/>
      <c r="GEV36" s="416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6"/>
      <c r="GFH36" s="416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6"/>
      <c r="GFT36" s="416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6"/>
      <c r="GGF36" s="416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6"/>
      <c r="GGR36" s="416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6"/>
      <c r="GHD36" s="416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6"/>
      <c r="GHP36" s="416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6"/>
      <c r="GIB36" s="416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6"/>
      <c r="GIN36" s="416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6"/>
      <c r="GIZ36" s="416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6"/>
      <c r="GJL36" s="416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6"/>
      <c r="GJX36" s="416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6"/>
      <c r="GKJ36" s="416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6"/>
      <c r="GKV36" s="416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6"/>
      <c r="GLH36" s="416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6"/>
      <c r="GLT36" s="416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6"/>
      <c r="GMF36" s="416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6"/>
      <c r="GMR36" s="416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6"/>
      <c r="GND36" s="416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6"/>
      <c r="GNP36" s="416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6"/>
      <c r="GOB36" s="416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6"/>
      <c r="GON36" s="416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6"/>
      <c r="GOZ36" s="416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6"/>
      <c r="GPL36" s="416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6"/>
      <c r="GPX36" s="416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6"/>
      <c r="GQJ36" s="416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6"/>
      <c r="GQV36" s="416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6"/>
      <c r="GRH36" s="416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6"/>
      <c r="GRT36" s="416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6"/>
      <c r="GSF36" s="416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6"/>
      <c r="GSR36" s="416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6"/>
      <c r="GTD36" s="416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6"/>
      <c r="GTP36" s="416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6"/>
      <c r="GUB36" s="416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6"/>
      <c r="GUN36" s="416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6"/>
      <c r="GUZ36" s="416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6"/>
      <c r="GVL36" s="416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6"/>
      <c r="GVX36" s="416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6"/>
      <c r="GWJ36" s="416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6"/>
      <c r="GWV36" s="416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6"/>
      <c r="GXH36" s="416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6"/>
      <c r="GXT36" s="416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6"/>
      <c r="GYF36" s="416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6"/>
      <c r="GYR36" s="416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6"/>
      <c r="GZD36" s="416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6"/>
      <c r="GZP36" s="416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6"/>
      <c r="HAB36" s="416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6"/>
      <c r="HAN36" s="416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6"/>
      <c r="HAZ36" s="416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6"/>
      <c r="HBL36" s="416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6"/>
      <c r="HBX36" s="416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6"/>
      <c r="HCJ36" s="416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6"/>
      <c r="HCV36" s="416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6"/>
      <c r="HDH36" s="416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6"/>
      <c r="HDT36" s="416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6"/>
      <c r="HEF36" s="416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6"/>
      <c r="HER36" s="416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6"/>
      <c r="HFD36" s="416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6"/>
      <c r="HFP36" s="416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6"/>
      <c r="HGB36" s="416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6"/>
      <c r="HGN36" s="416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6"/>
      <c r="HGZ36" s="416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6"/>
      <c r="HHL36" s="416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6"/>
      <c r="HHX36" s="416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6"/>
      <c r="HIJ36" s="416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6"/>
      <c r="HIV36" s="416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6"/>
      <c r="HJH36" s="416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6"/>
      <c r="HJT36" s="416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6"/>
      <c r="HKF36" s="416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6"/>
      <c r="HKR36" s="416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6"/>
      <c r="HLD36" s="416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6"/>
      <c r="HLP36" s="416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6"/>
      <c r="HMB36" s="416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6"/>
      <c r="HMN36" s="416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6"/>
      <c r="HMZ36" s="416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6"/>
      <c r="HNL36" s="416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6"/>
      <c r="HNX36" s="416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6"/>
      <c r="HOJ36" s="416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6"/>
      <c r="HOV36" s="416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6"/>
      <c r="HPH36" s="416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6"/>
      <c r="HPT36" s="416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6"/>
      <c r="HQF36" s="416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6"/>
      <c r="HQR36" s="416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6"/>
      <c r="HRD36" s="416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6"/>
      <c r="HRP36" s="416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6"/>
      <c r="HSB36" s="416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6"/>
      <c r="HSN36" s="416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6"/>
      <c r="HSZ36" s="416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6"/>
      <c r="HTL36" s="416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6"/>
      <c r="HTX36" s="416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6"/>
      <c r="HUJ36" s="416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6"/>
      <c r="HUV36" s="416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6"/>
      <c r="HVH36" s="416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6"/>
      <c r="HVT36" s="416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6"/>
      <c r="HWF36" s="416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6"/>
      <c r="HWR36" s="416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6"/>
      <c r="HXD36" s="416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6"/>
      <c r="HXP36" s="416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6"/>
      <c r="HYB36" s="416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6"/>
      <c r="HYN36" s="416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6"/>
      <c r="HYZ36" s="416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6"/>
      <c r="HZL36" s="416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6"/>
      <c r="HZX36" s="416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6"/>
      <c r="IAJ36" s="416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6"/>
      <c r="IAV36" s="416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6"/>
      <c r="IBH36" s="416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6"/>
      <c r="IBT36" s="416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6"/>
      <c r="ICF36" s="416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6"/>
      <c r="ICR36" s="416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6"/>
      <c r="IDD36" s="416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6"/>
      <c r="IDP36" s="416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6"/>
      <c r="IEB36" s="416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6"/>
      <c r="IEN36" s="416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6"/>
      <c r="IEZ36" s="416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6"/>
      <c r="IFL36" s="416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6"/>
      <c r="IFX36" s="416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6"/>
      <c r="IGJ36" s="416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6"/>
      <c r="IGV36" s="416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6"/>
      <c r="IHH36" s="416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6"/>
      <c r="IHT36" s="416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6"/>
      <c r="IIF36" s="416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6"/>
      <c r="IIR36" s="416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6"/>
      <c r="IJD36" s="416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6"/>
      <c r="IJP36" s="416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6"/>
      <c r="IKB36" s="416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6"/>
      <c r="IKN36" s="416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6"/>
      <c r="IKZ36" s="416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6"/>
      <c r="ILL36" s="416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6"/>
      <c r="ILX36" s="416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6"/>
      <c r="IMJ36" s="416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6"/>
      <c r="IMV36" s="416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6"/>
      <c r="INH36" s="416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6"/>
      <c r="INT36" s="416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6"/>
      <c r="IOF36" s="416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6"/>
      <c r="IOR36" s="416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6"/>
      <c r="IPD36" s="416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6"/>
      <c r="IPP36" s="416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6"/>
      <c r="IQB36" s="416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6"/>
      <c r="IQN36" s="416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6"/>
      <c r="IQZ36" s="416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6"/>
      <c r="IRL36" s="416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6"/>
      <c r="IRX36" s="416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6"/>
      <c r="ISJ36" s="416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6"/>
      <c r="ISV36" s="416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6"/>
      <c r="ITH36" s="416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6"/>
      <c r="ITT36" s="416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6"/>
      <c r="IUF36" s="416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6"/>
      <c r="IUR36" s="416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6"/>
      <c r="IVD36" s="416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6"/>
      <c r="IVP36" s="416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6"/>
      <c r="IWB36" s="416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6"/>
      <c r="IWN36" s="416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6"/>
      <c r="IWZ36" s="416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6"/>
      <c r="IXL36" s="416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6"/>
      <c r="IXX36" s="416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6"/>
      <c r="IYJ36" s="416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6"/>
      <c r="IYV36" s="416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6"/>
      <c r="IZH36" s="416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6"/>
      <c r="IZT36" s="416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6"/>
      <c r="JAF36" s="416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6"/>
      <c r="JAR36" s="416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6"/>
      <c r="JBD36" s="416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6"/>
      <c r="JBP36" s="416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6"/>
      <c r="JCB36" s="416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6"/>
      <c r="JCN36" s="416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6"/>
      <c r="JCZ36" s="416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6"/>
      <c r="JDL36" s="416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6"/>
      <c r="JDX36" s="416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6"/>
      <c r="JEJ36" s="416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6"/>
      <c r="JEV36" s="416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6"/>
      <c r="JFH36" s="416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6"/>
      <c r="JFT36" s="416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6"/>
      <c r="JGF36" s="416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6"/>
      <c r="JGR36" s="416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6"/>
      <c r="JHD36" s="416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6"/>
      <c r="JHP36" s="416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6"/>
      <c r="JIB36" s="416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6"/>
      <c r="JIN36" s="416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6"/>
      <c r="JIZ36" s="416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6"/>
      <c r="JJL36" s="416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6"/>
      <c r="JJX36" s="416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6"/>
      <c r="JKJ36" s="416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6"/>
      <c r="JKV36" s="416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6"/>
      <c r="JLH36" s="416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6"/>
      <c r="JLT36" s="416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6"/>
      <c r="JMF36" s="416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6"/>
      <c r="JMR36" s="416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6"/>
      <c r="JND36" s="416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6"/>
      <c r="JNP36" s="416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6"/>
      <c r="JOB36" s="416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6"/>
      <c r="JON36" s="416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6"/>
      <c r="JOZ36" s="416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6"/>
      <c r="JPL36" s="416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6"/>
      <c r="JPX36" s="416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6"/>
      <c r="JQJ36" s="416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6"/>
      <c r="JQV36" s="416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6"/>
      <c r="JRH36" s="416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6"/>
      <c r="JRT36" s="416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6"/>
      <c r="JSF36" s="416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6"/>
      <c r="JSR36" s="416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6"/>
      <c r="JTD36" s="416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6"/>
      <c r="JTP36" s="416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6"/>
      <c r="JUB36" s="416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6"/>
      <c r="JUN36" s="416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6"/>
      <c r="JUZ36" s="416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6"/>
      <c r="JVL36" s="416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6"/>
      <c r="JVX36" s="416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6"/>
      <c r="JWJ36" s="416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6"/>
      <c r="JWV36" s="416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6"/>
      <c r="JXH36" s="416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6"/>
      <c r="JXT36" s="416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6"/>
      <c r="JYF36" s="416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6"/>
      <c r="JYR36" s="416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6"/>
      <c r="JZD36" s="416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6"/>
      <c r="JZP36" s="416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6"/>
      <c r="KAB36" s="416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6"/>
      <c r="KAN36" s="416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6"/>
      <c r="KAZ36" s="416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6"/>
      <c r="KBL36" s="416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6"/>
      <c r="KBX36" s="416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6"/>
      <c r="KCJ36" s="416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6"/>
      <c r="KCV36" s="416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6"/>
      <c r="KDH36" s="416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6"/>
      <c r="KDT36" s="416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6"/>
      <c r="KEF36" s="416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6"/>
      <c r="KER36" s="416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6"/>
      <c r="KFD36" s="416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6"/>
      <c r="KFP36" s="416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6"/>
      <c r="KGB36" s="416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6"/>
      <c r="KGN36" s="416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6"/>
      <c r="KGZ36" s="416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6"/>
      <c r="KHL36" s="416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6"/>
      <c r="KHX36" s="416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6"/>
      <c r="KIJ36" s="416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6"/>
      <c r="KIV36" s="416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6"/>
      <c r="KJH36" s="416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6"/>
      <c r="KJT36" s="416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6"/>
      <c r="KKF36" s="416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6"/>
      <c r="KKR36" s="416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6"/>
      <c r="KLD36" s="416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6"/>
      <c r="KLP36" s="416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6"/>
      <c r="KMB36" s="416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6"/>
      <c r="KMN36" s="416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6"/>
      <c r="KMZ36" s="416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6"/>
      <c r="KNL36" s="416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6"/>
      <c r="KNX36" s="416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6"/>
      <c r="KOJ36" s="416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6"/>
      <c r="KOV36" s="416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6"/>
      <c r="KPH36" s="416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6"/>
      <c r="KPT36" s="416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6"/>
      <c r="KQF36" s="416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6"/>
      <c r="KQR36" s="416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6"/>
      <c r="KRD36" s="416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6"/>
      <c r="KRP36" s="416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6"/>
      <c r="KSB36" s="416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6"/>
      <c r="KSN36" s="416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6"/>
      <c r="KSZ36" s="416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6"/>
      <c r="KTL36" s="416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6"/>
      <c r="KTX36" s="416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6"/>
      <c r="KUJ36" s="416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6"/>
      <c r="KUV36" s="416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6"/>
      <c r="KVH36" s="416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6"/>
      <c r="KVT36" s="416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6"/>
      <c r="KWF36" s="416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6"/>
      <c r="KWR36" s="416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6"/>
      <c r="KXD36" s="416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6"/>
      <c r="KXP36" s="416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6"/>
      <c r="KYB36" s="416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6"/>
      <c r="KYN36" s="416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6"/>
      <c r="KYZ36" s="416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6"/>
      <c r="KZL36" s="416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6"/>
      <c r="KZX36" s="416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6"/>
      <c r="LAJ36" s="416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6"/>
      <c r="LAV36" s="416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6"/>
      <c r="LBH36" s="416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6"/>
      <c r="LBT36" s="416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6"/>
      <c r="LCF36" s="416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6"/>
      <c r="LCR36" s="416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6"/>
      <c r="LDD36" s="416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6"/>
      <c r="LDP36" s="416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6"/>
      <c r="LEB36" s="416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6"/>
      <c r="LEN36" s="416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6"/>
      <c r="LEZ36" s="416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6"/>
      <c r="LFL36" s="416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6"/>
      <c r="LFX36" s="416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6"/>
      <c r="LGJ36" s="416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6"/>
      <c r="LGV36" s="416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6"/>
      <c r="LHH36" s="416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6"/>
      <c r="LHT36" s="416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6"/>
      <c r="LIF36" s="416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6"/>
      <c r="LIR36" s="416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6"/>
      <c r="LJD36" s="416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6"/>
      <c r="LJP36" s="416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6"/>
      <c r="LKB36" s="416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6"/>
      <c r="LKN36" s="416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6"/>
      <c r="LKZ36" s="416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6"/>
      <c r="LLL36" s="416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6"/>
      <c r="LLX36" s="416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6"/>
      <c r="LMJ36" s="416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6"/>
      <c r="LMV36" s="416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6"/>
      <c r="LNH36" s="416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6"/>
      <c r="LNT36" s="416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6"/>
      <c r="LOF36" s="416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6"/>
      <c r="LOR36" s="416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6"/>
      <c r="LPD36" s="416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6"/>
      <c r="LPP36" s="416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6"/>
      <c r="LQB36" s="416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6"/>
      <c r="LQN36" s="416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6"/>
      <c r="LQZ36" s="416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6"/>
      <c r="LRL36" s="416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6"/>
      <c r="LRX36" s="416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6"/>
      <c r="LSJ36" s="416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6"/>
      <c r="LSV36" s="416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6"/>
      <c r="LTH36" s="416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6"/>
      <c r="LTT36" s="416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6"/>
      <c r="LUF36" s="416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6"/>
      <c r="LUR36" s="416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6"/>
      <c r="LVD36" s="416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6"/>
      <c r="LVP36" s="416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6"/>
      <c r="LWB36" s="416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6"/>
      <c r="LWN36" s="416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6"/>
      <c r="LWZ36" s="416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6"/>
      <c r="LXL36" s="416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6"/>
      <c r="LXX36" s="416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6"/>
      <c r="LYJ36" s="416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6"/>
      <c r="LYV36" s="416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6"/>
      <c r="LZH36" s="416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6"/>
      <c r="LZT36" s="416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6"/>
      <c r="MAF36" s="416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6"/>
      <c r="MAR36" s="416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6"/>
      <c r="MBD36" s="416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6"/>
      <c r="MBP36" s="416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6"/>
      <c r="MCB36" s="416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6"/>
      <c r="MCN36" s="416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6"/>
      <c r="MCZ36" s="416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6"/>
      <c r="MDL36" s="416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6"/>
      <c r="MDX36" s="416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6"/>
      <c r="MEJ36" s="416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6"/>
      <c r="MEV36" s="416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6"/>
      <c r="MFH36" s="416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6"/>
      <c r="MFT36" s="416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6"/>
      <c r="MGF36" s="416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6"/>
      <c r="MGR36" s="416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6"/>
      <c r="MHD36" s="416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6"/>
      <c r="MHP36" s="416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6"/>
      <c r="MIB36" s="416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6"/>
      <c r="MIN36" s="416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6"/>
      <c r="MIZ36" s="416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6"/>
      <c r="MJL36" s="416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6"/>
      <c r="MJX36" s="416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6"/>
      <c r="MKJ36" s="416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6"/>
      <c r="MKV36" s="416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6"/>
      <c r="MLH36" s="416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6"/>
      <c r="MLT36" s="416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6"/>
      <c r="MMF36" s="416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6"/>
      <c r="MMR36" s="416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6"/>
      <c r="MND36" s="416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6"/>
      <c r="MNP36" s="416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6"/>
      <c r="MOB36" s="416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6"/>
      <c r="MON36" s="416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6"/>
      <c r="MOZ36" s="416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6"/>
      <c r="MPL36" s="416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6"/>
      <c r="MPX36" s="416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6"/>
      <c r="MQJ36" s="416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6"/>
      <c r="MQV36" s="416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6"/>
      <c r="MRH36" s="416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6"/>
      <c r="MRT36" s="416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6"/>
      <c r="MSF36" s="416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6"/>
      <c r="MSR36" s="416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6"/>
      <c r="MTD36" s="416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6"/>
      <c r="MTP36" s="416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6"/>
      <c r="MUB36" s="416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6"/>
      <c r="MUN36" s="416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6"/>
      <c r="MUZ36" s="416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6"/>
      <c r="MVL36" s="416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6"/>
      <c r="MVX36" s="416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6"/>
      <c r="MWJ36" s="416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6"/>
      <c r="MWV36" s="416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6"/>
      <c r="MXH36" s="416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6"/>
      <c r="MXT36" s="416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6"/>
      <c r="MYF36" s="416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6"/>
      <c r="MYR36" s="416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6"/>
      <c r="MZD36" s="416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6"/>
      <c r="MZP36" s="416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6"/>
      <c r="NAB36" s="416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6"/>
      <c r="NAN36" s="416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6"/>
      <c r="NAZ36" s="416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6"/>
      <c r="NBL36" s="416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6"/>
      <c r="NBX36" s="416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6"/>
      <c r="NCJ36" s="416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6"/>
      <c r="NCV36" s="416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6"/>
      <c r="NDH36" s="416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6"/>
      <c r="NDT36" s="416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6"/>
      <c r="NEF36" s="416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6"/>
      <c r="NER36" s="416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6"/>
      <c r="NFD36" s="416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6"/>
      <c r="NFP36" s="416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6"/>
      <c r="NGB36" s="416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6"/>
      <c r="NGN36" s="416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6"/>
      <c r="NGZ36" s="416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6"/>
      <c r="NHL36" s="416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6"/>
      <c r="NHX36" s="416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6"/>
      <c r="NIJ36" s="416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6"/>
      <c r="NIV36" s="416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6"/>
      <c r="NJH36" s="416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6"/>
      <c r="NJT36" s="416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6"/>
      <c r="NKF36" s="416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6"/>
      <c r="NKR36" s="416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6"/>
      <c r="NLD36" s="416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6"/>
      <c r="NLP36" s="416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6"/>
      <c r="NMB36" s="416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6"/>
      <c r="NMN36" s="416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6"/>
      <c r="NMZ36" s="416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6"/>
      <c r="NNL36" s="416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6"/>
      <c r="NNX36" s="416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6"/>
      <c r="NOJ36" s="416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6"/>
      <c r="NOV36" s="416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6"/>
      <c r="NPH36" s="416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6"/>
      <c r="NPT36" s="416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6"/>
      <c r="NQF36" s="416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6"/>
      <c r="NQR36" s="416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6"/>
      <c r="NRD36" s="416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6"/>
      <c r="NRP36" s="416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6"/>
      <c r="NSB36" s="416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6"/>
      <c r="NSN36" s="416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6"/>
      <c r="NSZ36" s="416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6"/>
      <c r="NTL36" s="416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6"/>
      <c r="NTX36" s="416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6"/>
      <c r="NUJ36" s="416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6"/>
      <c r="NUV36" s="416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6"/>
      <c r="NVH36" s="416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6"/>
      <c r="NVT36" s="416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6"/>
      <c r="NWF36" s="416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6"/>
      <c r="NWR36" s="416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6"/>
      <c r="NXD36" s="416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6"/>
      <c r="NXP36" s="416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6"/>
      <c r="NYB36" s="416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6"/>
      <c r="NYN36" s="416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6"/>
      <c r="NYZ36" s="416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6"/>
      <c r="NZL36" s="416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6"/>
      <c r="NZX36" s="416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6"/>
      <c r="OAJ36" s="416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6"/>
      <c r="OAV36" s="416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6"/>
      <c r="OBH36" s="416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6"/>
      <c r="OBT36" s="416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6"/>
      <c r="OCF36" s="416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6"/>
      <c r="OCR36" s="416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6"/>
      <c r="ODD36" s="416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6"/>
      <c r="ODP36" s="416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6"/>
      <c r="OEB36" s="416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6"/>
      <c r="OEN36" s="416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6"/>
      <c r="OEZ36" s="416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6"/>
      <c r="OFL36" s="416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6"/>
      <c r="OFX36" s="416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6"/>
      <c r="OGJ36" s="416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6"/>
      <c r="OGV36" s="416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6"/>
      <c r="OHH36" s="416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6"/>
      <c r="OHT36" s="416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6"/>
      <c r="OIF36" s="416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6"/>
      <c r="OIR36" s="416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6"/>
      <c r="OJD36" s="416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6"/>
      <c r="OJP36" s="416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6"/>
      <c r="OKB36" s="416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6"/>
      <c r="OKN36" s="416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6"/>
      <c r="OKZ36" s="416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6"/>
      <c r="OLL36" s="416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6"/>
      <c r="OLX36" s="416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6"/>
      <c r="OMJ36" s="416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6"/>
      <c r="OMV36" s="416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6"/>
      <c r="ONH36" s="416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6"/>
      <c r="ONT36" s="416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6"/>
      <c r="OOF36" s="416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6"/>
      <c r="OOR36" s="416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6"/>
      <c r="OPD36" s="416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6"/>
      <c r="OPP36" s="416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6"/>
      <c r="OQB36" s="416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6"/>
      <c r="OQN36" s="416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6"/>
      <c r="OQZ36" s="416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6"/>
      <c r="ORL36" s="416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6"/>
      <c r="ORX36" s="416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6"/>
      <c r="OSJ36" s="416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6"/>
      <c r="OSV36" s="416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6"/>
      <c r="OTH36" s="416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6"/>
      <c r="OTT36" s="416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6"/>
      <c r="OUF36" s="416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6"/>
      <c r="OUR36" s="416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6"/>
      <c r="OVD36" s="416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6"/>
      <c r="OVP36" s="416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6"/>
      <c r="OWB36" s="416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6"/>
      <c r="OWN36" s="416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6"/>
      <c r="OWZ36" s="416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6"/>
      <c r="OXL36" s="416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6"/>
      <c r="OXX36" s="416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6"/>
      <c r="OYJ36" s="416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6"/>
      <c r="OYV36" s="416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6"/>
      <c r="OZH36" s="416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6"/>
      <c r="OZT36" s="416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6"/>
      <c r="PAF36" s="416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6"/>
      <c r="PAR36" s="416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6"/>
      <c r="PBD36" s="416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6"/>
      <c r="PBP36" s="416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6"/>
      <c r="PCB36" s="416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6"/>
      <c r="PCN36" s="416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6"/>
      <c r="PCZ36" s="416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6"/>
      <c r="PDL36" s="416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6"/>
      <c r="PDX36" s="416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6"/>
      <c r="PEJ36" s="416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6"/>
      <c r="PEV36" s="416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6"/>
      <c r="PFH36" s="416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6"/>
      <c r="PFT36" s="416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6"/>
      <c r="PGF36" s="416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6"/>
      <c r="PGR36" s="416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6"/>
      <c r="PHD36" s="416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6"/>
      <c r="PHP36" s="416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6"/>
      <c r="PIB36" s="416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6"/>
      <c r="PIN36" s="416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6"/>
      <c r="PIZ36" s="416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6"/>
      <c r="PJL36" s="416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6"/>
      <c r="PJX36" s="416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6"/>
      <c r="PKJ36" s="416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6"/>
      <c r="PKV36" s="416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6"/>
      <c r="PLH36" s="416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6"/>
      <c r="PLT36" s="416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6"/>
      <c r="PMF36" s="416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6"/>
      <c r="PMR36" s="416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6"/>
      <c r="PND36" s="416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6"/>
      <c r="PNP36" s="416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6"/>
      <c r="POB36" s="416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6"/>
      <c r="PON36" s="416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6"/>
      <c r="POZ36" s="416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6"/>
      <c r="PPL36" s="416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6"/>
      <c r="PPX36" s="416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6"/>
      <c r="PQJ36" s="416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6"/>
      <c r="PQV36" s="416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6"/>
      <c r="PRH36" s="416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6"/>
      <c r="PRT36" s="416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6"/>
      <c r="PSF36" s="416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6"/>
      <c r="PSR36" s="416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6"/>
      <c r="PTD36" s="416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6"/>
      <c r="PTP36" s="416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6"/>
      <c r="PUB36" s="416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6"/>
      <c r="PUN36" s="416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6"/>
      <c r="PUZ36" s="416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6"/>
      <c r="PVL36" s="416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6"/>
      <c r="PVX36" s="416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6"/>
      <c r="PWJ36" s="416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6"/>
      <c r="PWV36" s="416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6"/>
      <c r="PXH36" s="416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6"/>
      <c r="PXT36" s="416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6"/>
      <c r="PYF36" s="416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6"/>
      <c r="PYR36" s="416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6"/>
      <c r="PZD36" s="416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6"/>
      <c r="PZP36" s="416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6"/>
      <c r="QAB36" s="416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6"/>
      <c r="QAN36" s="416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6"/>
      <c r="QAZ36" s="416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6"/>
      <c r="QBL36" s="416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6"/>
      <c r="QBX36" s="416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6"/>
      <c r="QCJ36" s="416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6"/>
      <c r="QCV36" s="416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6"/>
      <c r="QDH36" s="416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6"/>
      <c r="QDT36" s="416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6"/>
      <c r="QEF36" s="416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6"/>
      <c r="QER36" s="416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6"/>
      <c r="QFD36" s="416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6"/>
      <c r="QFP36" s="416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6"/>
      <c r="QGB36" s="416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6"/>
      <c r="QGN36" s="416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6"/>
      <c r="QGZ36" s="416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6"/>
      <c r="QHL36" s="416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6"/>
      <c r="QHX36" s="416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6"/>
      <c r="QIJ36" s="416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6"/>
      <c r="QIV36" s="416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6"/>
      <c r="QJH36" s="416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6"/>
      <c r="QJT36" s="416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6"/>
      <c r="QKF36" s="416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6"/>
      <c r="QKR36" s="416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6"/>
      <c r="QLD36" s="416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6"/>
      <c r="QLP36" s="416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6"/>
      <c r="QMB36" s="416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6"/>
      <c r="QMN36" s="416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6"/>
      <c r="QMZ36" s="416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6"/>
      <c r="QNL36" s="416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6"/>
      <c r="QNX36" s="416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6"/>
      <c r="QOJ36" s="416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6"/>
      <c r="QOV36" s="416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6"/>
      <c r="QPH36" s="416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6"/>
      <c r="QPT36" s="416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6"/>
      <c r="QQF36" s="416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6"/>
      <c r="QQR36" s="416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6"/>
      <c r="QRD36" s="416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6"/>
      <c r="QRP36" s="416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6"/>
      <c r="QSB36" s="416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6"/>
      <c r="QSN36" s="416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6"/>
      <c r="QSZ36" s="416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6"/>
      <c r="QTL36" s="416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6"/>
      <c r="QTX36" s="416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6"/>
      <c r="QUJ36" s="416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6"/>
      <c r="QUV36" s="416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6"/>
      <c r="QVH36" s="416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6"/>
      <c r="QVT36" s="416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6"/>
      <c r="QWF36" s="416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6"/>
      <c r="QWR36" s="416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6"/>
      <c r="QXD36" s="416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6"/>
      <c r="QXP36" s="416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6"/>
      <c r="QYB36" s="416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6"/>
      <c r="QYN36" s="416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6"/>
      <c r="QYZ36" s="416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6"/>
      <c r="QZL36" s="416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6"/>
      <c r="QZX36" s="416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6"/>
      <c r="RAJ36" s="416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6"/>
      <c r="RAV36" s="416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6"/>
      <c r="RBH36" s="416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6"/>
      <c r="RBT36" s="416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6"/>
      <c r="RCF36" s="416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6"/>
      <c r="RCR36" s="416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6"/>
      <c r="RDD36" s="416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6"/>
      <c r="RDP36" s="416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6"/>
      <c r="REB36" s="416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6"/>
      <c r="REN36" s="416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6"/>
      <c r="REZ36" s="416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6"/>
      <c r="RFL36" s="416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6"/>
      <c r="RFX36" s="416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6"/>
      <c r="RGJ36" s="416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6"/>
      <c r="RGV36" s="416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6"/>
      <c r="RHH36" s="416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6"/>
      <c r="RHT36" s="416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6"/>
      <c r="RIF36" s="416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6"/>
      <c r="RIR36" s="416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6"/>
      <c r="RJD36" s="416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6"/>
      <c r="RJP36" s="416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6"/>
      <c r="RKB36" s="416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6"/>
      <c r="RKN36" s="416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6"/>
      <c r="RKZ36" s="416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6"/>
      <c r="RLL36" s="416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6"/>
      <c r="RLX36" s="416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6"/>
      <c r="RMJ36" s="416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6"/>
      <c r="RMV36" s="416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6"/>
      <c r="RNH36" s="416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6"/>
      <c r="RNT36" s="416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6"/>
      <c r="ROF36" s="416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6"/>
      <c r="ROR36" s="416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6"/>
      <c r="RPD36" s="416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6"/>
      <c r="RPP36" s="416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6"/>
      <c r="RQB36" s="416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6"/>
      <c r="RQN36" s="416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6"/>
      <c r="RQZ36" s="416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6"/>
      <c r="RRL36" s="416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6"/>
      <c r="RRX36" s="416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6"/>
      <c r="RSJ36" s="416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6"/>
      <c r="RSV36" s="416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6"/>
      <c r="RTH36" s="416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6"/>
      <c r="RTT36" s="416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6"/>
      <c r="RUF36" s="416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6"/>
      <c r="RUR36" s="416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6"/>
      <c r="RVD36" s="416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6"/>
      <c r="RVP36" s="416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6"/>
      <c r="RWB36" s="416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6"/>
      <c r="RWN36" s="416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6"/>
      <c r="RWZ36" s="416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6"/>
      <c r="RXL36" s="416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6"/>
      <c r="RXX36" s="416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6"/>
      <c r="RYJ36" s="416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6"/>
      <c r="RYV36" s="416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6"/>
      <c r="RZH36" s="416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6"/>
      <c r="RZT36" s="416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6"/>
      <c r="SAF36" s="416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6"/>
      <c r="SAR36" s="416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6"/>
      <c r="SBD36" s="416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6"/>
      <c r="SBP36" s="416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6"/>
      <c r="SCB36" s="416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6"/>
      <c r="SCN36" s="416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6"/>
      <c r="SCZ36" s="416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6"/>
      <c r="SDL36" s="416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6"/>
      <c r="SDX36" s="416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6"/>
      <c r="SEJ36" s="416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6"/>
      <c r="SEV36" s="416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6"/>
      <c r="SFH36" s="416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6"/>
      <c r="SFT36" s="416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6"/>
      <c r="SGF36" s="416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6"/>
      <c r="SGR36" s="416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6"/>
      <c r="SHD36" s="416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6"/>
      <c r="SHP36" s="416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6"/>
      <c r="SIB36" s="416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6"/>
      <c r="SIN36" s="416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6"/>
      <c r="SIZ36" s="416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6"/>
      <c r="SJL36" s="416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6"/>
      <c r="SJX36" s="416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6"/>
      <c r="SKJ36" s="416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6"/>
      <c r="SKV36" s="416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6"/>
      <c r="SLH36" s="416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6"/>
      <c r="SLT36" s="416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6"/>
      <c r="SMF36" s="416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6"/>
      <c r="SMR36" s="416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6"/>
      <c r="SND36" s="416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6"/>
      <c r="SNP36" s="416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6"/>
      <c r="SOB36" s="416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6"/>
      <c r="SON36" s="416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6"/>
      <c r="SOZ36" s="416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6"/>
      <c r="SPL36" s="416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6"/>
      <c r="SPX36" s="416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6"/>
      <c r="SQJ36" s="416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6"/>
      <c r="SQV36" s="416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6"/>
      <c r="SRH36" s="416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6"/>
      <c r="SRT36" s="416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6"/>
      <c r="SSF36" s="416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6"/>
      <c r="SSR36" s="416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6"/>
      <c r="STD36" s="416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6"/>
      <c r="STP36" s="416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6"/>
      <c r="SUB36" s="416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6"/>
      <c r="SUN36" s="416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6"/>
      <c r="SUZ36" s="416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6"/>
      <c r="SVL36" s="416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6"/>
      <c r="SVX36" s="416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6"/>
      <c r="SWJ36" s="416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6"/>
      <c r="SWV36" s="416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6"/>
      <c r="SXH36" s="416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6"/>
      <c r="SXT36" s="416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6"/>
      <c r="SYF36" s="416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6"/>
      <c r="SYR36" s="416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6"/>
      <c r="SZD36" s="416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6"/>
      <c r="SZP36" s="416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6"/>
      <c r="TAB36" s="416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6"/>
      <c r="TAN36" s="416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6"/>
      <c r="TAZ36" s="416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6"/>
      <c r="TBL36" s="416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6"/>
      <c r="TBX36" s="416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6"/>
      <c r="TCJ36" s="416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6"/>
      <c r="TCV36" s="416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6"/>
      <c r="TDH36" s="416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6"/>
      <c r="TDT36" s="416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6"/>
      <c r="TEF36" s="416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6"/>
      <c r="TER36" s="416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6"/>
      <c r="TFD36" s="416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6"/>
      <c r="TFP36" s="416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6"/>
      <c r="TGB36" s="416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6"/>
      <c r="TGN36" s="416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6"/>
      <c r="TGZ36" s="416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6"/>
      <c r="THL36" s="416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6"/>
      <c r="THX36" s="416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6"/>
      <c r="TIJ36" s="416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6"/>
      <c r="TIV36" s="416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6"/>
      <c r="TJH36" s="416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6"/>
      <c r="TJT36" s="416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6"/>
      <c r="TKF36" s="416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6"/>
      <c r="TKR36" s="416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6"/>
      <c r="TLD36" s="416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6"/>
      <c r="TLP36" s="416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6"/>
      <c r="TMB36" s="416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6"/>
      <c r="TMN36" s="416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6"/>
      <c r="TMZ36" s="416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6"/>
      <c r="TNL36" s="416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6"/>
      <c r="TNX36" s="416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6"/>
      <c r="TOJ36" s="416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6"/>
      <c r="TOV36" s="416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6"/>
      <c r="TPH36" s="416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6"/>
      <c r="TPT36" s="416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6"/>
      <c r="TQF36" s="416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6"/>
      <c r="TQR36" s="416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6"/>
      <c r="TRD36" s="416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6"/>
      <c r="TRP36" s="416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6"/>
      <c r="TSB36" s="416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6"/>
      <c r="TSN36" s="416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6"/>
      <c r="TSZ36" s="416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6"/>
      <c r="TTL36" s="416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6"/>
      <c r="TTX36" s="416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6"/>
      <c r="TUJ36" s="416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6"/>
      <c r="TUV36" s="416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6"/>
      <c r="TVH36" s="416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6"/>
      <c r="TVT36" s="416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6"/>
      <c r="TWF36" s="416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6"/>
      <c r="TWR36" s="416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6"/>
      <c r="TXD36" s="416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6"/>
      <c r="TXP36" s="416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6"/>
      <c r="TYB36" s="416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6"/>
      <c r="TYN36" s="416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6"/>
      <c r="TYZ36" s="416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6"/>
      <c r="TZL36" s="416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6"/>
      <c r="TZX36" s="416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6"/>
      <c r="UAJ36" s="416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6"/>
      <c r="UAV36" s="416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6"/>
      <c r="UBH36" s="416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6"/>
      <c r="UBT36" s="416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6"/>
      <c r="UCF36" s="416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6"/>
      <c r="UCR36" s="416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6"/>
      <c r="UDD36" s="416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6"/>
      <c r="UDP36" s="416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6"/>
      <c r="UEB36" s="416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6"/>
      <c r="UEN36" s="416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6"/>
      <c r="UEZ36" s="416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6"/>
      <c r="UFL36" s="416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6"/>
      <c r="UFX36" s="416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6"/>
      <c r="UGJ36" s="416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6"/>
      <c r="UGV36" s="416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6"/>
      <c r="UHH36" s="416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6"/>
      <c r="UHT36" s="416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6"/>
      <c r="UIF36" s="416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6"/>
      <c r="UIR36" s="416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6"/>
      <c r="UJD36" s="416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6"/>
      <c r="UJP36" s="416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6"/>
      <c r="UKB36" s="416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6"/>
      <c r="UKN36" s="416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6"/>
      <c r="UKZ36" s="416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6"/>
      <c r="ULL36" s="416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6"/>
      <c r="ULX36" s="416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6"/>
      <c r="UMJ36" s="416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6"/>
      <c r="UMV36" s="416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6"/>
      <c r="UNH36" s="416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6"/>
      <c r="UNT36" s="416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6"/>
      <c r="UOF36" s="416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6"/>
      <c r="UOR36" s="416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6"/>
      <c r="UPD36" s="416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6"/>
      <c r="UPP36" s="416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6"/>
      <c r="UQB36" s="416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6"/>
      <c r="UQN36" s="416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6"/>
      <c r="UQZ36" s="416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6"/>
      <c r="URL36" s="416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6"/>
      <c r="URX36" s="416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6"/>
      <c r="USJ36" s="416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6"/>
      <c r="USV36" s="416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6"/>
      <c r="UTH36" s="416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6"/>
      <c r="UTT36" s="416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6"/>
      <c r="UUF36" s="416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6"/>
      <c r="UUR36" s="416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6"/>
      <c r="UVD36" s="416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6"/>
      <c r="UVP36" s="416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6"/>
      <c r="UWB36" s="416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6"/>
      <c r="UWN36" s="416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6"/>
      <c r="UWZ36" s="416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6"/>
      <c r="UXL36" s="416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6"/>
      <c r="UXX36" s="416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6"/>
      <c r="UYJ36" s="416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6"/>
      <c r="UYV36" s="416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6"/>
      <c r="UZH36" s="416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6"/>
      <c r="UZT36" s="416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6"/>
      <c r="VAF36" s="416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6"/>
      <c r="VAR36" s="416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6"/>
      <c r="VBD36" s="416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6"/>
      <c r="VBP36" s="416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6"/>
      <c r="VCB36" s="416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6"/>
      <c r="VCN36" s="416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6"/>
      <c r="VCZ36" s="416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6"/>
      <c r="VDL36" s="416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6"/>
      <c r="VDX36" s="416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6"/>
      <c r="VEJ36" s="416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6"/>
      <c r="VEV36" s="416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6"/>
      <c r="VFH36" s="416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6"/>
      <c r="VFT36" s="416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6"/>
      <c r="VGF36" s="416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6"/>
      <c r="VGR36" s="416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6"/>
      <c r="VHD36" s="416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6"/>
      <c r="VHP36" s="416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6"/>
      <c r="VIB36" s="416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6"/>
      <c r="VIN36" s="416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6"/>
      <c r="VIZ36" s="416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6"/>
      <c r="VJL36" s="416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6"/>
      <c r="VJX36" s="416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6"/>
      <c r="VKJ36" s="416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6"/>
      <c r="VKV36" s="416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6"/>
      <c r="VLH36" s="416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6"/>
      <c r="VLT36" s="416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6"/>
      <c r="VMF36" s="416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6"/>
      <c r="VMR36" s="416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6"/>
      <c r="VND36" s="416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6"/>
      <c r="VNP36" s="416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6"/>
      <c r="VOB36" s="416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6"/>
      <c r="VON36" s="416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6"/>
      <c r="VOZ36" s="416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6"/>
      <c r="VPL36" s="416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6"/>
      <c r="VPX36" s="416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6"/>
      <c r="VQJ36" s="416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6"/>
      <c r="VQV36" s="416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6"/>
      <c r="VRH36" s="416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6"/>
      <c r="VRT36" s="416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6"/>
      <c r="VSF36" s="416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6"/>
      <c r="VSR36" s="416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6"/>
      <c r="VTD36" s="416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6"/>
      <c r="VTP36" s="416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6"/>
      <c r="VUB36" s="416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6"/>
      <c r="VUN36" s="416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6"/>
      <c r="VUZ36" s="416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6"/>
      <c r="VVL36" s="416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6"/>
      <c r="VVX36" s="416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6"/>
      <c r="VWJ36" s="416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6"/>
      <c r="VWV36" s="416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6"/>
      <c r="VXH36" s="416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6"/>
      <c r="VXT36" s="416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6"/>
      <c r="VYF36" s="416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6"/>
      <c r="VYR36" s="416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6"/>
      <c r="VZD36" s="416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6"/>
      <c r="VZP36" s="416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6"/>
      <c r="WAB36" s="416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6"/>
      <c r="WAN36" s="416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6"/>
      <c r="WAZ36" s="416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6"/>
      <c r="WBL36" s="416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6"/>
      <c r="WBX36" s="416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6"/>
      <c r="WCJ36" s="416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6"/>
      <c r="WCV36" s="416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6"/>
      <c r="WDH36" s="416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6"/>
      <c r="WDT36" s="416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6"/>
      <c r="WEF36" s="416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6"/>
      <c r="WER36" s="416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6"/>
      <c r="WFD36" s="416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6"/>
      <c r="WFP36" s="416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6"/>
      <c r="WGB36" s="416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6"/>
      <c r="WGN36" s="416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6"/>
      <c r="WGZ36" s="416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6"/>
      <c r="WHL36" s="416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6"/>
      <c r="WHX36" s="416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6"/>
      <c r="WIJ36" s="416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6"/>
      <c r="WIV36" s="416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6"/>
      <c r="WJH36" s="416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6"/>
      <c r="WJT36" s="416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6"/>
      <c r="WKF36" s="416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6"/>
      <c r="WKR36" s="416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6"/>
      <c r="WLD36" s="416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6"/>
      <c r="WLP36" s="416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6"/>
      <c r="WMB36" s="416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6"/>
      <c r="WMN36" s="416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6"/>
      <c r="WMZ36" s="416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6"/>
      <c r="WNL36" s="416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6"/>
      <c r="WNX36" s="416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6"/>
      <c r="WOJ36" s="416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6"/>
      <c r="WOV36" s="416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6"/>
      <c r="WPH36" s="416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6"/>
      <c r="WPT36" s="416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6"/>
      <c r="WQF36" s="416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6"/>
      <c r="WQR36" s="416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6"/>
      <c r="WRD36" s="416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6"/>
      <c r="WRP36" s="416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6"/>
      <c r="WSB36" s="416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6"/>
      <c r="WSN36" s="416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6"/>
      <c r="WSZ36" s="416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6"/>
      <c r="WTL36" s="416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6"/>
      <c r="WTX36" s="416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6"/>
      <c r="WUJ36" s="416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6"/>
      <c r="WUV36" s="416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6"/>
      <c r="WVH36" s="416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6"/>
      <c r="WVT36" s="416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6"/>
      <c r="WWF36" s="416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6"/>
      <c r="WWR36" s="416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6"/>
      <c r="WXD36" s="416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6"/>
      <c r="WXP36" s="416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6"/>
      <c r="WYB36" s="416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6"/>
      <c r="WYN36" s="416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6"/>
      <c r="WYZ36" s="416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6"/>
      <c r="WZL36" s="416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6"/>
      <c r="WZX36" s="416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6"/>
      <c r="XAJ36" s="416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6"/>
      <c r="XAV36" s="416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6"/>
      <c r="XBH36" s="416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6"/>
      <c r="XBT36" s="416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6"/>
      <c r="XCF36" s="416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6"/>
      <c r="XCR36" s="416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6"/>
      <c r="XDD36" s="416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6"/>
      <c r="XDP36" s="416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6"/>
      <c r="XEB36" s="416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6"/>
      <c r="XEN36" s="416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6"/>
      <c r="XEZ36" s="416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1525552</v>
      </c>
      <c r="D37" s="38">
        <v>1492652</v>
      </c>
      <c r="E37" s="38">
        <v>1606304</v>
      </c>
      <c r="F37" s="16">
        <v>2231083</v>
      </c>
      <c r="G37" s="16">
        <v>1279635</v>
      </c>
      <c r="H37" s="17">
        <v>1069516</v>
      </c>
      <c r="I37" s="16">
        <v>78549</v>
      </c>
      <c r="J37" s="204">
        <v>404366</v>
      </c>
      <c r="L37" s="96">
        <f>C37/C36</f>
        <v>0.92385300488768496</v>
      </c>
      <c r="M37" s="96">
        <f t="shared" ref="M37:R37" si="32">D37/D36</f>
        <v>0.92524015052759667</v>
      </c>
      <c r="N37" s="96">
        <f t="shared" si="32"/>
        <v>0.9352265661206971</v>
      </c>
      <c r="O37" s="96">
        <f t="shared" si="32"/>
        <v>0.90303373237763462</v>
      </c>
      <c r="P37" s="96">
        <f t="shared" si="32"/>
        <v>0.91527304016691335</v>
      </c>
      <c r="Q37" s="96">
        <f t="shared" si="32"/>
        <v>0.91164000688727542</v>
      </c>
      <c r="R37" s="96">
        <f t="shared" si="32"/>
        <v>0.92413849900584721</v>
      </c>
      <c r="S37" s="435">
        <f>J37/J36</f>
        <v>0.90678034516163752</v>
      </c>
      <c r="U37" s="127">
        <f t="shared" si="2"/>
        <v>4.1479458681841912</v>
      </c>
      <c r="V37" s="124">
        <f t="shared" si="3"/>
        <v>-1.7358153844209689</v>
      </c>
    </row>
    <row r="38" spans="1:16384" customFormat="1" ht="20.100000000000001" customHeight="1" thickBot="1" x14ac:dyDescent="0.3">
      <c r="A38" s="57"/>
      <c r="B38" t="s">
        <v>20</v>
      </c>
      <c r="C38" s="37">
        <v>125741</v>
      </c>
      <c r="D38" s="38">
        <v>120607</v>
      </c>
      <c r="E38" s="38">
        <v>111252</v>
      </c>
      <c r="F38" s="16">
        <v>239570</v>
      </c>
      <c r="G38" s="16">
        <v>118456</v>
      </c>
      <c r="H38" s="17">
        <v>103662</v>
      </c>
      <c r="I38" s="16">
        <v>6448</v>
      </c>
      <c r="J38" s="204">
        <v>41570</v>
      </c>
      <c r="L38" s="96">
        <f>C38/C36</f>
        <v>7.6146995112315013E-2</v>
      </c>
      <c r="M38" s="96">
        <f t="shared" ref="M38:R38" si="33">D38/D36</f>
        <v>7.4759849472403384E-2</v>
      </c>
      <c r="N38" s="96">
        <f t="shared" si="33"/>
        <v>6.4773433879302914E-2</v>
      </c>
      <c r="O38" s="96">
        <f t="shared" si="33"/>
        <v>9.6966267622365418E-2</v>
      </c>
      <c r="P38" s="96">
        <f t="shared" si="33"/>
        <v>8.4726959833086687E-2</v>
      </c>
      <c r="Q38" s="96">
        <f t="shared" si="33"/>
        <v>8.8359993112724577E-2</v>
      </c>
      <c r="R38" s="96">
        <f t="shared" si="33"/>
        <v>7.5861500994152731E-2</v>
      </c>
      <c r="S38" s="435">
        <f>J38/J36</f>
        <v>9.3219654838362462E-2</v>
      </c>
      <c r="U38" s="125">
        <f t="shared" si="2"/>
        <v>5.4469602977667497</v>
      </c>
      <c r="V38" s="124">
        <f t="shared" si="3"/>
        <v>1.7358153844209732</v>
      </c>
    </row>
    <row r="39" spans="1:16384" ht="20.100000000000001" customHeight="1" thickBot="1" x14ac:dyDescent="0.3">
      <c r="A39" s="10" t="s">
        <v>6</v>
      </c>
      <c r="B39" s="11"/>
      <c r="C39" s="18">
        <v>9967668</v>
      </c>
      <c r="D39" s="19">
        <v>10737419</v>
      </c>
      <c r="E39" s="19">
        <v>11617205</v>
      </c>
      <c r="F39" s="19">
        <v>12516191</v>
      </c>
      <c r="G39" s="19">
        <v>6007549</v>
      </c>
      <c r="H39" s="20">
        <v>5041666</v>
      </c>
      <c r="I39" s="19">
        <v>350761</v>
      </c>
      <c r="J39" s="188">
        <v>1791534</v>
      </c>
      <c r="L39" s="156">
        <f>C39/C45</f>
        <v>0.39031201410056948</v>
      </c>
      <c r="M39" s="156">
        <f t="shared" ref="M39:R39" si="34">D39/D45</f>
        <v>0.38755790943893537</v>
      </c>
      <c r="N39" s="156">
        <f t="shared" si="34"/>
        <v>0.40015627760993427</v>
      </c>
      <c r="O39" s="156">
        <f t="shared" si="34"/>
        <v>0.3707096404479393</v>
      </c>
      <c r="P39" s="156">
        <f t="shared" si="34"/>
        <v>0.33627352195208671</v>
      </c>
      <c r="Q39" s="156">
        <f t="shared" si="34"/>
        <v>0.31571232506221203</v>
      </c>
      <c r="R39" s="156">
        <f t="shared" si="34"/>
        <v>0.32293320026662442</v>
      </c>
      <c r="S39" s="434">
        <f>J39/J45</f>
        <v>0.30934107715992465</v>
      </c>
      <c r="U39" s="122">
        <f t="shared" si="2"/>
        <v>4.1075632695767199</v>
      </c>
      <c r="V39" s="151">
        <f t="shared" si="3"/>
        <v>-1.3592123106699772</v>
      </c>
    </row>
    <row r="40" spans="1:16384" customFormat="1" ht="20.100000000000001" customHeight="1" x14ac:dyDescent="0.25">
      <c r="A40" s="57"/>
      <c r="B40" t="s">
        <v>19</v>
      </c>
      <c r="C40" s="37">
        <v>7747050</v>
      </c>
      <c r="D40" s="38">
        <v>8595176</v>
      </c>
      <c r="E40" s="38">
        <v>9177628</v>
      </c>
      <c r="F40" s="16">
        <v>9636551</v>
      </c>
      <c r="G40" s="16">
        <v>4685397</v>
      </c>
      <c r="H40" s="17">
        <v>4069858</v>
      </c>
      <c r="I40" s="16">
        <v>281053</v>
      </c>
      <c r="J40" s="204">
        <v>1446837</v>
      </c>
      <c r="L40" s="96">
        <f>C40/C39</f>
        <v>0.77721790091724563</v>
      </c>
      <c r="M40" s="96">
        <f t="shared" ref="M40:R40" si="35">D40/D39</f>
        <v>0.80048808750035738</v>
      </c>
      <c r="N40" s="96">
        <f t="shared" si="35"/>
        <v>0.79000310315605171</v>
      </c>
      <c r="O40" s="96">
        <f t="shared" si="35"/>
        <v>0.76992680920257606</v>
      </c>
      <c r="P40" s="96">
        <f t="shared" si="35"/>
        <v>0.77991823287666906</v>
      </c>
      <c r="Q40" s="96">
        <f t="shared" si="35"/>
        <v>0.80724466872656775</v>
      </c>
      <c r="R40" s="96">
        <f t="shared" si="35"/>
        <v>0.80126638936483818</v>
      </c>
      <c r="S40" s="435">
        <f>J40/J39</f>
        <v>0.8075967299532133</v>
      </c>
      <c r="U40" s="127">
        <f t="shared" si="2"/>
        <v>4.1479151619089638</v>
      </c>
      <c r="V40" s="124">
        <f t="shared" si="3"/>
        <v>0.63303405883751163</v>
      </c>
    </row>
    <row r="41" spans="1:16384" customFormat="1" ht="20.100000000000001" customHeight="1" thickBot="1" x14ac:dyDescent="0.3">
      <c r="A41" s="57"/>
      <c r="B41" t="s">
        <v>20</v>
      </c>
      <c r="C41" s="37">
        <v>2220618</v>
      </c>
      <c r="D41" s="38">
        <v>2142243</v>
      </c>
      <c r="E41" s="38">
        <v>2439577</v>
      </c>
      <c r="F41" s="16">
        <v>2879640</v>
      </c>
      <c r="G41" s="16">
        <v>1322152</v>
      </c>
      <c r="H41" s="17">
        <v>971808</v>
      </c>
      <c r="I41" s="16">
        <v>69708</v>
      </c>
      <c r="J41" s="204">
        <v>344697</v>
      </c>
      <c r="L41" s="96">
        <f>C41/C39</f>
        <v>0.22278209908275437</v>
      </c>
      <c r="M41" s="96">
        <f t="shared" ref="M41:R41" si="36">D41/D39</f>
        <v>0.19951191249964262</v>
      </c>
      <c r="N41" s="96">
        <f t="shared" si="36"/>
        <v>0.20999689684394826</v>
      </c>
      <c r="O41" s="96">
        <f t="shared" si="36"/>
        <v>0.23007319079742392</v>
      </c>
      <c r="P41" s="96">
        <f t="shared" si="36"/>
        <v>0.220081767123331</v>
      </c>
      <c r="Q41" s="96">
        <f t="shared" si="36"/>
        <v>0.19275533127343222</v>
      </c>
      <c r="R41" s="96">
        <f t="shared" si="36"/>
        <v>0.19873361063516184</v>
      </c>
      <c r="S41" s="435">
        <f>J41/J39</f>
        <v>0.19240327004678673</v>
      </c>
      <c r="U41" s="125">
        <f t="shared" si="2"/>
        <v>3.9448700292649339</v>
      </c>
      <c r="V41" s="124">
        <f t="shared" si="3"/>
        <v>-0.63303405883751163</v>
      </c>
    </row>
    <row r="42" spans="1:16384" ht="20.100000000000001" customHeight="1" thickBot="1" x14ac:dyDescent="0.3">
      <c r="A42" s="10" t="s">
        <v>7</v>
      </c>
      <c r="B42" s="11"/>
      <c r="C42" s="18">
        <v>193958</v>
      </c>
      <c r="D42" s="19">
        <v>292407</v>
      </c>
      <c r="E42" s="19">
        <v>385323</v>
      </c>
      <c r="F42" s="19">
        <v>311761</v>
      </c>
      <c r="G42" s="19">
        <v>127623</v>
      </c>
      <c r="H42" s="20">
        <v>97161</v>
      </c>
      <c r="I42" s="19">
        <v>4824</v>
      </c>
      <c r="J42" s="188">
        <v>29827</v>
      </c>
      <c r="L42" s="156">
        <f>C42/C45</f>
        <v>7.5949698195122723E-3</v>
      </c>
      <c r="M42" s="156">
        <f t="shared" ref="M42:R42" si="37">D42/D45</f>
        <v>1.0554179326084859E-2</v>
      </c>
      <c r="N42" s="156">
        <f t="shared" si="37"/>
        <v>1.3272505508639358E-2</v>
      </c>
      <c r="O42" s="156">
        <f t="shared" si="37"/>
        <v>9.2338642176114129E-3</v>
      </c>
      <c r="P42" s="156">
        <f t="shared" si="37"/>
        <v>7.143717960867429E-3</v>
      </c>
      <c r="Q42" s="156">
        <f t="shared" si="37"/>
        <v>6.0842834918793873E-3</v>
      </c>
      <c r="R42" s="156">
        <f t="shared" si="37"/>
        <v>4.4412855422529766E-3</v>
      </c>
      <c r="S42" s="434">
        <f>J42/J45</f>
        <v>5.1501765015060123E-3</v>
      </c>
      <c r="U42" s="82">
        <f t="shared" si="2"/>
        <v>5.1830431177446101</v>
      </c>
      <c r="V42" s="151">
        <f t="shared" si="3"/>
        <v>7.0889095925303569E-2</v>
      </c>
    </row>
    <row r="43" spans="1:16384" customFormat="1" ht="20.100000000000001" customHeight="1" x14ac:dyDescent="0.25">
      <c r="A43" s="57"/>
      <c r="B43" t="s">
        <v>19</v>
      </c>
      <c r="C43" s="37">
        <v>189421</v>
      </c>
      <c r="D43" s="38">
        <v>287006</v>
      </c>
      <c r="E43" s="38">
        <v>380934</v>
      </c>
      <c r="F43" s="16">
        <v>306722</v>
      </c>
      <c r="G43" s="16">
        <v>124443</v>
      </c>
      <c r="H43" s="17">
        <v>96555</v>
      </c>
      <c r="I43" s="16">
        <v>4824</v>
      </c>
      <c r="J43" s="204">
        <v>27966</v>
      </c>
      <c r="L43" s="96">
        <f>C43/C42</f>
        <v>0.97660833788758394</v>
      </c>
      <c r="M43" s="96">
        <f t="shared" ref="M43:R43" si="38">D43/D42</f>
        <v>0.98152916995831152</v>
      </c>
      <c r="N43" s="96">
        <f t="shared" si="38"/>
        <v>0.98860955613861612</v>
      </c>
      <c r="O43" s="96">
        <f t="shared" si="38"/>
        <v>0.98383697768482914</v>
      </c>
      <c r="P43" s="96">
        <f t="shared" si="38"/>
        <v>0.97508286123974519</v>
      </c>
      <c r="Q43" s="96">
        <f t="shared" si="38"/>
        <v>0.99376292957050671</v>
      </c>
      <c r="R43" s="96">
        <f t="shared" si="38"/>
        <v>1</v>
      </c>
      <c r="S43" s="435">
        <f>J43/J42</f>
        <v>0.93760686626211154</v>
      </c>
      <c r="U43" s="127">
        <f t="shared" si="2"/>
        <v>4.7972636815920398</v>
      </c>
      <c r="V43" s="124">
        <f t="shared" si="3"/>
        <v>-6.2393133737888462</v>
      </c>
    </row>
    <row r="44" spans="1:16384" customFormat="1" ht="20.100000000000001" customHeight="1" thickBot="1" x14ac:dyDescent="0.3">
      <c r="A44" s="57"/>
      <c r="B44" t="s">
        <v>20</v>
      </c>
      <c r="C44" s="37">
        <v>4537</v>
      </c>
      <c r="D44" s="38">
        <v>5401</v>
      </c>
      <c r="E44" s="38">
        <v>4389</v>
      </c>
      <c r="F44" s="16">
        <v>5039</v>
      </c>
      <c r="G44" s="16">
        <v>3180</v>
      </c>
      <c r="H44" s="17">
        <v>606</v>
      </c>
      <c r="I44" s="16">
        <v>0</v>
      </c>
      <c r="J44" s="204">
        <v>1861</v>
      </c>
      <c r="L44" s="96">
        <f>C44/C42</f>
        <v>2.3391662112416091E-2</v>
      </c>
      <c r="M44" s="96">
        <f t="shared" ref="M44:R44" si="39">D44/D42</f>
        <v>1.8470830041688469E-2</v>
      </c>
      <c r="N44" s="96">
        <f t="shared" si="39"/>
        <v>1.1390443861383825E-2</v>
      </c>
      <c r="O44" s="96">
        <f t="shared" si="39"/>
        <v>1.6163022315170916E-2</v>
      </c>
      <c r="P44" s="96">
        <f t="shared" si="39"/>
        <v>2.4917138760254812E-2</v>
      </c>
      <c r="Q44" s="96">
        <f t="shared" si="39"/>
        <v>6.237070429493315E-3</v>
      </c>
      <c r="R44" s="96">
        <f t="shared" si="39"/>
        <v>0</v>
      </c>
      <c r="S44" s="435">
        <f>J44/J42</f>
        <v>6.239313373788849E-2</v>
      </c>
      <c r="U44" s="125"/>
      <c r="V44" s="124">
        <f t="shared" si="3"/>
        <v>6.2393133737888489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25537692</v>
      </c>
      <c r="D45" s="103">
        <f t="shared" si="40"/>
        <v>27705328</v>
      </c>
      <c r="E45" s="103">
        <f t="shared" si="40"/>
        <v>29031670</v>
      </c>
      <c r="F45" s="103">
        <f t="shared" si="40"/>
        <v>33762788</v>
      </c>
      <c r="G45" s="103">
        <f t="shared" si="40"/>
        <v>17865067</v>
      </c>
      <c r="H45" s="202">
        <f t="shared" si="40"/>
        <v>15969177</v>
      </c>
      <c r="I45" s="229">
        <f t="shared" si="40"/>
        <v>1086172</v>
      </c>
      <c r="J45" s="227">
        <f t="shared" si="40"/>
        <v>5791452</v>
      </c>
      <c r="L45" s="108">
        <f>L7+L10+L13+L16+L18+L21+L24+L27+L30+L33+L36+L39+L42</f>
        <v>1</v>
      </c>
      <c r="M45" s="108">
        <f t="shared" ref="M45:R45" si="41">M7+M10+M13+M16+M18+M21+M24+M27+M30+M33+M36+M39+M42</f>
        <v>0.99999999999999978</v>
      </c>
      <c r="N45" s="108">
        <f t="shared" si="41"/>
        <v>1</v>
      </c>
      <c r="O45" s="108">
        <f t="shared" si="41"/>
        <v>1</v>
      </c>
      <c r="P45" s="108">
        <f t="shared" si="41"/>
        <v>0.99999999999999989</v>
      </c>
      <c r="Q45" s="108">
        <f t="shared" si="41"/>
        <v>1</v>
      </c>
      <c r="R45" s="108">
        <f t="shared" si="41"/>
        <v>1</v>
      </c>
      <c r="S45" s="436">
        <f>S7+S10+S13+S16+S18+S21+S24+S27+S30+S33+S36+S39+S42</f>
        <v>1</v>
      </c>
      <c r="U45" s="112">
        <f t="shared" si="2"/>
        <v>4.3319842529544124</v>
      </c>
      <c r="V45" s="154">
        <f t="shared" si="3"/>
        <v>0</v>
      </c>
    </row>
    <row r="46" spans="1:16384" customFormat="1" ht="20.100000000000001" customHeight="1" x14ac:dyDescent="0.25">
      <c r="A46" s="57"/>
      <c r="B46" t="s">
        <v>19</v>
      </c>
      <c r="C46" s="417">
        <f t="shared" si="40"/>
        <v>13525843</v>
      </c>
      <c r="D46" s="418">
        <f t="shared" si="40"/>
        <v>14240476</v>
      </c>
      <c r="E46" s="418">
        <f t="shared" si="40"/>
        <v>15953957</v>
      </c>
      <c r="F46" s="418">
        <f t="shared" si="40"/>
        <v>18477402</v>
      </c>
      <c r="G46" s="418">
        <f t="shared" si="40"/>
        <v>9385735</v>
      </c>
      <c r="H46" s="304">
        <f t="shared" si="40"/>
        <v>8420582</v>
      </c>
      <c r="I46" s="418">
        <f t="shared" si="40"/>
        <v>577122</v>
      </c>
      <c r="J46" s="419">
        <f t="shared" si="40"/>
        <v>3187350</v>
      </c>
      <c r="L46" s="115">
        <f>C46/C45</f>
        <v>0.52964234199394367</v>
      </c>
      <c r="M46" s="115">
        <f t="shared" ref="M46:R46" si="42">D46/D45</f>
        <v>0.51399774079556104</v>
      </c>
      <c r="N46" s="115">
        <f t="shared" si="42"/>
        <v>0.54953631671894865</v>
      </c>
      <c r="O46" s="115">
        <f t="shared" si="42"/>
        <v>0.5472712146876022</v>
      </c>
      <c r="P46" s="115">
        <f t="shared" si="42"/>
        <v>0.52536802688733264</v>
      </c>
      <c r="Q46" s="115">
        <f t="shared" si="42"/>
        <v>0.52730218971209353</v>
      </c>
      <c r="R46" s="115">
        <f t="shared" si="42"/>
        <v>0.53133573688145153</v>
      </c>
      <c r="S46" s="435">
        <f>J46/J45</f>
        <v>0.55035421168991816</v>
      </c>
      <c r="U46" s="127">
        <f t="shared" si="2"/>
        <v>4.5228357262415919</v>
      </c>
      <c r="V46" s="124">
        <f t="shared" si="3"/>
        <v>1.9018474808466634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3">C9+C12+C15+C20+C23+C26+C29+C32+C35+C38+C41+C44</f>
        <v>12011849</v>
      </c>
      <c r="D47" s="170">
        <f t="shared" si="43"/>
        <v>13464852</v>
      </c>
      <c r="E47" s="170">
        <f t="shared" si="43"/>
        <v>13077713</v>
      </c>
      <c r="F47" s="170">
        <f t="shared" si="43"/>
        <v>15285386</v>
      </c>
      <c r="G47" s="170">
        <f t="shared" si="43"/>
        <v>8479332</v>
      </c>
      <c r="H47" s="59">
        <f t="shared" si="43"/>
        <v>7548595</v>
      </c>
      <c r="I47" s="170">
        <f t="shared" si="43"/>
        <v>509050</v>
      </c>
      <c r="J47" s="282">
        <f t="shared" si="43"/>
        <v>2604102</v>
      </c>
      <c r="L47" s="284">
        <f>C47/C45</f>
        <v>0.47035765800605628</v>
      </c>
      <c r="M47" s="284">
        <f t="shared" ref="M47:R47" si="44">D47/D45</f>
        <v>0.48600225920443896</v>
      </c>
      <c r="N47" s="284">
        <f t="shared" si="44"/>
        <v>0.45046368328105135</v>
      </c>
      <c r="O47" s="284">
        <f t="shared" si="44"/>
        <v>0.4527287853123978</v>
      </c>
      <c r="P47" s="284">
        <f t="shared" si="44"/>
        <v>0.4746319731126673</v>
      </c>
      <c r="Q47" s="284">
        <f t="shared" si="44"/>
        <v>0.47269781028790653</v>
      </c>
      <c r="R47" s="284">
        <f t="shared" si="44"/>
        <v>0.46866426311854842</v>
      </c>
      <c r="S47" s="437">
        <f>J47/J45</f>
        <v>0.44964578831008184</v>
      </c>
      <c r="U47" s="125">
        <f t="shared" si="2"/>
        <v>4.1156114330615852</v>
      </c>
      <c r="V47" s="126">
        <f t="shared" si="3"/>
        <v>-1.9018474808466579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74" t="s">
        <v>39</v>
      </c>
      <c r="B52" s="497"/>
      <c r="C52" s="476">
        <v>2016</v>
      </c>
      <c r="D52" s="478">
        <v>2017</v>
      </c>
      <c r="E52" s="488">
        <v>2018</v>
      </c>
      <c r="F52" s="478">
        <v>2019</v>
      </c>
      <c r="G52" s="478">
        <v>2020</v>
      </c>
      <c r="H52" s="482">
        <v>2021</v>
      </c>
      <c r="I52" s="484" t="str">
        <f>I5</f>
        <v>janeiro - março</v>
      </c>
      <c r="J52" s="485"/>
      <c r="L52" s="505">
        <v>2016</v>
      </c>
      <c r="M52" s="478">
        <v>2017</v>
      </c>
      <c r="N52" s="478">
        <v>2018</v>
      </c>
      <c r="O52" s="482">
        <v>2019</v>
      </c>
      <c r="P52" s="482">
        <v>2020</v>
      </c>
      <c r="Q52" s="482">
        <v>2021</v>
      </c>
      <c r="R52" s="484" t="s">
        <v>84</v>
      </c>
      <c r="S52" s="485"/>
      <c r="U52" s="503" t="s">
        <v>89</v>
      </c>
      <c r="V52" s="504"/>
    </row>
    <row r="53" spans="1:22" ht="20.100000000000001" customHeight="1" thickBot="1" x14ac:dyDescent="0.3">
      <c r="A53" s="498"/>
      <c r="B53" s="499"/>
      <c r="C53" s="493">
        <v>2016</v>
      </c>
      <c r="D53" s="492">
        <v>2017</v>
      </c>
      <c r="E53" s="496"/>
      <c r="F53" s="492"/>
      <c r="G53" s="492">
        <v>2018</v>
      </c>
      <c r="H53" s="502"/>
      <c r="I53" s="412">
        <v>2021</v>
      </c>
      <c r="J53" s="203">
        <v>2022</v>
      </c>
      <c r="L53" s="506"/>
      <c r="M53" s="492"/>
      <c r="N53" s="492"/>
      <c r="O53" s="502"/>
      <c r="P53" s="502"/>
      <c r="Q53" s="502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39218341</v>
      </c>
      <c r="D54" s="19">
        <v>48114799</v>
      </c>
      <c r="E54" s="19">
        <v>49046966</v>
      </c>
      <c r="F54" s="19">
        <v>53546141</v>
      </c>
      <c r="G54" s="19">
        <v>29556331</v>
      </c>
      <c r="H54" s="20">
        <v>27305616</v>
      </c>
      <c r="I54" s="19">
        <v>1899933</v>
      </c>
      <c r="J54" s="188">
        <v>8785005</v>
      </c>
      <c r="L54" s="156">
        <f>C54/C92</f>
        <v>0.15591700650219709</v>
      </c>
      <c r="M54" s="156">
        <f t="shared" ref="M54:R54" si="45">D54/D92</f>
        <v>0.16680384345256438</v>
      </c>
      <c r="N54" s="156">
        <f t="shared" si="45"/>
        <v>0.15623242097362919</v>
      </c>
      <c r="O54" s="156">
        <f t="shared" si="45"/>
        <v>0.15243562252322657</v>
      </c>
      <c r="P54" s="156">
        <f t="shared" si="45"/>
        <v>0.15802169215331374</v>
      </c>
      <c r="Q54" s="156">
        <f t="shared" si="45"/>
        <v>0.1613252436560331</v>
      </c>
      <c r="R54" s="156">
        <f t="shared" si="45"/>
        <v>0.17912749764391894</v>
      </c>
      <c r="S54" s="434">
        <f>J54/J92</f>
        <v>0.14154502501986141</v>
      </c>
      <c r="U54" s="122">
        <f>(J54-I54)/I54</f>
        <v>3.6238498936541448</v>
      </c>
      <c r="V54" s="121">
        <f>(S54-R54)*100</f>
        <v>-3.7582472624057535</v>
      </c>
    </row>
    <row r="55" spans="1:22" ht="20.100000000000001" customHeight="1" x14ac:dyDescent="0.25">
      <c r="A55" s="57"/>
      <c r="B55" t="s">
        <v>19</v>
      </c>
      <c r="C55" s="15">
        <v>1318335</v>
      </c>
      <c r="D55" s="16">
        <v>1066465</v>
      </c>
      <c r="E55" s="16">
        <v>2255810</v>
      </c>
      <c r="F55" s="16">
        <v>2498668</v>
      </c>
      <c r="G55" s="16">
        <v>1363575</v>
      </c>
      <c r="H55" s="17">
        <v>2838319</v>
      </c>
      <c r="I55" s="16">
        <v>167552</v>
      </c>
      <c r="J55" s="204">
        <v>1022570</v>
      </c>
      <c r="L55" s="96">
        <f>C55/C54</f>
        <v>3.3615266897699725E-2</v>
      </c>
      <c r="M55" s="96">
        <f t="shared" ref="M55:R55" si="46">D55/D54</f>
        <v>2.2165009979569904E-2</v>
      </c>
      <c r="N55" s="96">
        <f t="shared" si="46"/>
        <v>4.5992855093218203E-2</v>
      </c>
      <c r="O55" s="96">
        <f t="shared" si="46"/>
        <v>4.6663829611922919E-2</v>
      </c>
      <c r="P55" s="96">
        <f t="shared" si="46"/>
        <v>4.6134785809510657E-2</v>
      </c>
      <c r="Q55" s="96">
        <f t="shared" si="46"/>
        <v>0.10394634568947282</v>
      </c>
      <c r="R55" s="96">
        <f t="shared" si="46"/>
        <v>8.8188372958414848E-2</v>
      </c>
      <c r="S55" s="435">
        <f>J55/J54</f>
        <v>0.11639947842943743</v>
      </c>
      <c r="U55" s="127">
        <f t="shared" ref="U55:U94" si="47">(J55-I55)/I55</f>
        <v>5.1030008594346832</v>
      </c>
      <c r="V55" s="124">
        <f t="shared" ref="V55:V94" si="48">(S55-R55)*100</f>
        <v>2.8211105471022582</v>
      </c>
    </row>
    <row r="56" spans="1:22" ht="20.100000000000001" customHeight="1" thickBot="1" x14ac:dyDescent="0.3">
      <c r="A56" s="57"/>
      <c r="B56" t="s">
        <v>20</v>
      </c>
      <c r="C56" s="15">
        <v>37900006</v>
      </c>
      <c r="D56" s="16">
        <v>47048334</v>
      </c>
      <c r="E56" s="16">
        <v>46791156</v>
      </c>
      <c r="F56" s="16">
        <v>51047473</v>
      </c>
      <c r="G56" s="16">
        <v>28192756</v>
      </c>
      <c r="H56" s="17">
        <v>24467297</v>
      </c>
      <c r="I56" s="16">
        <v>1732381</v>
      </c>
      <c r="J56" s="204">
        <v>7762435</v>
      </c>
      <c r="L56" s="96">
        <f>C56/C54</f>
        <v>0.96638473310230022</v>
      </c>
      <c r="M56" s="96">
        <f t="shared" ref="M56:R56" si="49">D56/D54</f>
        <v>0.97783499002043006</v>
      </c>
      <c r="N56" s="96">
        <f t="shared" si="49"/>
        <v>0.95400714490678185</v>
      </c>
      <c r="O56" s="96">
        <f t="shared" si="49"/>
        <v>0.95333617038807705</v>
      </c>
      <c r="P56" s="96">
        <f t="shared" si="49"/>
        <v>0.95386521419048931</v>
      </c>
      <c r="Q56" s="96">
        <f t="shared" si="49"/>
        <v>0.89605365431052719</v>
      </c>
      <c r="R56" s="96">
        <f t="shared" si="49"/>
        <v>0.91181162704158514</v>
      </c>
      <c r="S56" s="435">
        <f>J56/J54</f>
        <v>0.88360052157056257</v>
      </c>
      <c r="U56" s="125">
        <f t="shared" si="47"/>
        <v>3.4807897338980283</v>
      </c>
      <c r="V56" s="124">
        <f t="shared" si="48"/>
        <v>-2.8211105471022568</v>
      </c>
    </row>
    <row r="57" spans="1:22" ht="20.100000000000001" customHeight="1" thickBot="1" x14ac:dyDescent="0.3">
      <c r="A57" s="10" t="s">
        <v>18</v>
      </c>
      <c r="B57" s="11"/>
      <c r="C57" s="18">
        <v>1924359</v>
      </c>
      <c r="D57" s="19">
        <v>2915898</v>
      </c>
      <c r="E57" s="19">
        <v>1715135</v>
      </c>
      <c r="F57" s="19">
        <v>1891261</v>
      </c>
      <c r="G57" s="19">
        <v>999405</v>
      </c>
      <c r="H57" s="20">
        <v>823510</v>
      </c>
      <c r="I57" s="19">
        <v>69669</v>
      </c>
      <c r="J57" s="188">
        <v>301197</v>
      </c>
      <c r="L57" s="156">
        <f>C57/C92</f>
        <v>7.6505096101735018E-3</v>
      </c>
      <c r="M57" s="156">
        <f t="shared" ref="M57:R57" si="50">D57/D92</f>
        <v>1.010880235653994E-2</v>
      </c>
      <c r="N57" s="156">
        <f t="shared" si="50"/>
        <v>5.4633286255995018E-3</v>
      </c>
      <c r="O57" s="156">
        <f t="shared" si="50"/>
        <v>5.384058356117577E-3</v>
      </c>
      <c r="P57" s="156">
        <f t="shared" si="50"/>
        <v>5.3432771898001318E-3</v>
      </c>
      <c r="Q57" s="156">
        <f t="shared" si="50"/>
        <v>4.8654075924593606E-3</v>
      </c>
      <c r="R57" s="156">
        <f t="shared" si="50"/>
        <v>6.5684598527180633E-3</v>
      </c>
      <c r="S57" s="434">
        <f>J57/J92</f>
        <v>4.8529211879682708E-3</v>
      </c>
      <c r="U57" s="122">
        <f t="shared" si="47"/>
        <v>3.3232571157903803</v>
      </c>
      <c r="V57" s="121">
        <f t="shared" si="48"/>
        <v>-0.17155386647497925</v>
      </c>
    </row>
    <row r="58" spans="1:22" ht="20.100000000000001" customHeight="1" x14ac:dyDescent="0.25">
      <c r="A58" s="57"/>
      <c r="B58" t="s">
        <v>19</v>
      </c>
      <c r="C58" s="15">
        <v>1906735</v>
      </c>
      <c r="D58" s="16">
        <v>2806443</v>
      </c>
      <c r="E58" s="16">
        <v>1423090</v>
      </c>
      <c r="F58" s="16">
        <v>1302747</v>
      </c>
      <c r="G58" s="16">
        <v>682544</v>
      </c>
      <c r="H58" s="17">
        <v>473400</v>
      </c>
      <c r="I58" s="16">
        <v>49699</v>
      </c>
      <c r="J58" s="204">
        <v>179246</v>
      </c>
      <c r="L58" s="96">
        <f>C58/C57</f>
        <v>0.99084162570497503</v>
      </c>
      <c r="M58" s="96">
        <f t="shared" ref="M58:R58" si="51">D58/D57</f>
        <v>0.96246267873567592</v>
      </c>
      <c r="N58" s="96">
        <f t="shared" si="51"/>
        <v>0.82972477385162102</v>
      </c>
      <c r="O58" s="96">
        <f t="shared" si="51"/>
        <v>0.68882454616258681</v>
      </c>
      <c r="P58" s="96">
        <f t="shared" si="51"/>
        <v>0.68295035546149963</v>
      </c>
      <c r="Q58" s="96">
        <f t="shared" si="51"/>
        <v>0.5748564073296013</v>
      </c>
      <c r="R58" s="96">
        <f t="shared" si="51"/>
        <v>0.71335888271684678</v>
      </c>
      <c r="S58" s="435">
        <f>J58/J57</f>
        <v>0.59511216911191012</v>
      </c>
      <c r="U58" s="127">
        <f t="shared" si="47"/>
        <v>2.6066319241835854</v>
      </c>
      <c r="V58" s="124">
        <f t="shared" si="48"/>
        <v>-11.824671360493666</v>
      </c>
    </row>
    <row r="59" spans="1:22" ht="20.100000000000001" customHeight="1" thickBot="1" x14ac:dyDescent="0.3">
      <c r="A59" s="57"/>
      <c r="B59" t="s">
        <v>20</v>
      </c>
      <c r="C59" s="15">
        <v>17624</v>
      </c>
      <c r="D59" s="16">
        <v>109455</v>
      </c>
      <c r="E59" s="16">
        <v>292045</v>
      </c>
      <c r="F59" s="16">
        <v>588514</v>
      </c>
      <c r="G59" s="16">
        <v>316861</v>
      </c>
      <c r="H59" s="17">
        <v>350110</v>
      </c>
      <c r="I59" s="16">
        <v>19970</v>
      </c>
      <c r="J59" s="204">
        <v>121951</v>
      </c>
      <c r="L59" s="96">
        <f>C59/C57</f>
        <v>9.1583742950249927E-3</v>
      </c>
      <c r="M59" s="96">
        <f t="shared" ref="M59:R59" si="52">D59/D57</f>
        <v>3.7537321264324061E-2</v>
      </c>
      <c r="N59" s="96">
        <f t="shared" si="52"/>
        <v>0.17027522614837898</v>
      </c>
      <c r="O59" s="96">
        <f t="shared" si="52"/>
        <v>0.31117545383741324</v>
      </c>
      <c r="P59" s="96">
        <f t="shared" si="52"/>
        <v>0.31704964453850043</v>
      </c>
      <c r="Q59" s="96">
        <f t="shared" si="52"/>
        <v>0.42514359267039864</v>
      </c>
      <c r="R59" s="96">
        <f t="shared" si="52"/>
        <v>0.28664111728315317</v>
      </c>
      <c r="S59" s="435">
        <f>J59/J57</f>
        <v>0.40488783088808983</v>
      </c>
      <c r="U59" s="125">
        <f t="shared" si="47"/>
        <v>5.1067100650976469</v>
      </c>
      <c r="V59" s="124">
        <f t="shared" si="48"/>
        <v>11.824671360493666</v>
      </c>
    </row>
    <row r="60" spans="1:22" ht="20.100000000000001" customHeight="1" thickBot="1" x14ac:dyDescent="0.3">
      <c r="A60" s="10" t="s">
        <v>15</v>
      </c>
      <c r="B60" s="11"/>
      <c r="C60" s="18">
        <v>45568148</v>
      </c>
      <c r="D60" s="19">
        <v>61332118</v>
      </c>
      <c r="E60" s="19">
        <v>64429780</v>
      </c>
      <c r="F60" s="19">
        <v>74767147</v>
      </c>
      <c r="G60" s="19">
        <v>44240397</v>
      </c>
      <c r="H60" s="20">
        <v>41900713</v>
      </c>
      <c r="I60" s="19">
        <v>2400285</v>
      </c>
      <c r="J60" s="188">
        <v>15749489</v>
      </c>
      <c r="L60" s="156">
        <f>C60/C92</f>
        <v>0.181161391503253</v>
      </c>
      <c r="M60" s="156">
        <f t="shared" ref="M60:R60" si="53">D60/D92</f>
        <v>0.21262549614903734</v>
      </c>
      <c r="N60" s="156">
        <f t="shared" si="53"/>
        <v>0.20523227700156449</v>
      </c>
      <c r="O60" s="156">
        <f t="shared" si="53"/>
        <v>0.21284776800685959</v>
      </c>
      <c r="P60" s="156">
        <f t="shared" si="53"/>
        <v>0.23652943917411076</v>
      </c>
      <c r="Q60" s="156">
        <f t="shared" si="53"/>
        <v>0.24755503534827827</v>
      </c>
      <c r="R60" s="156">
        <f t="shared" si="53"/>
        <v>0.22630116203162637</v>
      </c>
      <c r="S60" s="434">
        <f>J60/J92</f>
        <v>0.25375760338839104</v>
      </c>
      <c r="U60" s="122">
        <f t="shared" si="47"/>
        <v>5.5615079042697015</v>
      </c>
      <c r="V60" s="121">
        <f t="shared" si="48"/>
        <v>2.7456441356764669</v>
      </c>
    </row>
    <row r="61" spans="1:22" ht="20.100000000000001" customHeight="1" x14ac:dyDescent="0.25">
      <c r="A61" s="57"/>
      <c r="B61" t="s">
        <v>19</v>
      </c>
      <c r="C61" s="15">
        <v>4042105</v>
      </c>
      <c r="D61" s="16">
        <v>3394621</v>
      </c>
      <c r="E61" s="16">
        <v>2829257</v>
      </c>
      <c r="F61" s="16">
        <v>1593305</v>
      </c>
      <c r="G61" s="16">
        <v>712835</v>
      </c>
      <c r="H61" s="17">
        <v>910322</v>
      </c>
      <c r="I61" s="16">
        <v>39802</v>
      </c>
      <c r="J61" s="204">
        <v>471887</v>
      </c>
      <c r="L61" s="96">
        <f>C61/C60</f>
        <v>8.8704614460082945E-2</v>
      </c>
      <c r="M61" s="96">
        <f t="shared" ref="M61:R61" si="54">D61/D60</f>
        <v>5.5348178257923521E-2</v>
      </c>
      <c r="N61" s="96">
        <f t="shared" si="54"/>
        <v>4.3912256102690402E-2</v>
      </c>
      <c r="O61" s="96">
        <f t="shared" si="54"/>
        <v>2.1310228675704316E-2</v>
      </c>
      <c r="P61" s="96">
        <f t="shared" si="54"/>
        <v>1.6112762279235422E-2</v>
      </c>
      <c r="Q61" s="96">
        <f t="shared" si="54"/>
        <v>2.172569235277691E-2</v>
      </c>
      <c r="R61" s="96">
        <f t="shared" si="54"/>
        <v>1.6582197530709896E-2</v>
      </c>
      <c r="S61" s="435">
        <f>J61/J60</f>
        <v>2.9962051467193634E-2</v>
      </c>
      <c r="U61" s="127">
        <f t="shared" si="47"/>
        <v>10.855861514496759</v>
      </c>
      <c r="V61" s="124">
        <f t="shared" si="48"/>
        <v>1.3379853936483739</v>
      </c>
    </row>
    <row r="62" spans="1:22" ht="20.100000000000001" customHeight="1" thickBot="1" x14ac:dyDescent="0.3">
      <c r="A62" s="57"/>
      <c r="B62" t="s">
        <v>20</v>
      </c>
      <c r="C62" s="15">
        <v>41526043</v>
      </c>
      <c r="D62" s="16">
        <v>57937497</v>
      </c>
      <c r="E62" s="16">
        <v>61600523</v>
      </c>
      <c r="F62" s="16">
        <v>73173842</v>
      </c>
      <c r="G62" s="16">
        <v>43527562</v>
      </c>
      <c r="H62" s="17">
        <v>40990391</v>
      </c>
      <c r="I62" s="16">
        <v>2360483</v>
      </c>
      <c r="J62" s="204">
        <v>15277602</v>
      </c>
      <c r="L62" s="96">
        <f>C62/C60</f>
        <v>0.91129538553991707</v>
      </c>
      <c r="M62" s="96">
        <f t="shared" ref="M62:R62" si="55">D62/D60</f>
        <v>0.94465182174207651</v>
      </c>
      <c r="N62" s="96">
        <f t="shared" si="55"/>
        <v>0.95608774389730955</v>
      </c>
      <c r="O62" s="96">
        <f t="shared" si="55"/>
        <v>0.97868977132429569</v>
      </c>
      <c r="P62" s="96">
        <f t="shared" si="55"/>
        <v>0.98388723772076458</v>
      </c>
      <c r="Q62" s="96">
        <f t="shared" si="55"/>
        <v>0.97827430764722312</v>
      </c>
      <c r="R62" s="96">
        <f t="shared" si="55"/>
        <v>0.98341780246929011</v>
      </c>
      <c r="S62" s="435">
        <f>J62/J60</f>
        <v>0.97003794853280634</v>
      </c>
      <c r="U62" s="125">
        <f t="shared" si="47"/>
        <v>5.4722355551808679</v>
      </c>
      <c r="V62" s="124">
        <f t="shared" si="48"/>
        <v>-1.3379853936483777</v>
      </c>
    </row>
    <row r="63" spans="1:22" ht="20.100000000000001" customHeight="1" thickBot="1" x14ac:dyDescent="0.3">
      <c r="A63" s="10" t="s">
        <v>8</v>
      </c>
      <c r="B63" s="11"/>
      <c r="C63" s="18">
        <v>253854</v>
      </c>
      <c r="D63" s="19">
        <v>145443</v>
      </c>
      <c r="E63" s="19">
        <v>425755</v>
      </c>
      <c r="F63" s="19">
        <v>319658</v>
      </c>
      <c r="G63" s="19">
        <v>70775</v>
      </c>
      <c r="H63" s="20">
        <v>22910</v>
      </c>
      <c r="I63" s="19">
        <v>980</v>
      </c>
      <c r="J63" s="188">
        <v>8913</v>
      </c>
      <c r="L63" s="156">
        <f>C63/C92</f>
        <v>1.0092256520643935E-3</v>
      </c>
      <c r="M63" s="156">
        <f t="shared" ref="M63:R63" si="56">D63/D92</f>
        <v>5.0422015486901062E-4</v>
      </c>
      <c r="N63" s="156">
        <f t="shared" si="56"/>
        <v>1.3561844863477896E-3</v>
      </c>
      <c r="O63" s="156">
        <f t="shared" si="56"/>
        <v>9.1000519018783366E-4</v>
      </c>
      <c r="P63" s="156">
        <f t="shared" si="56"/>
        <v>3.7839558848325183E-4</v>
      </c>
      <c r="Q63" s="156">
        <f t="shared" si="56"/>
        <v>1.3535535445015112E-4</v>
      </c>
      <c r="R63" s="156">
        <f t="shared" si="56"/>
        <v>9.2395335883444605E-5</v>
      </c>
      <c r="S63" s="434">
        <f>J63/J92</f>
        <v>1.4360729538594739E-4</v>
      </c>
      <c r="U63" s="122">
        <f t="shared" si="47"/>
        <v>8.0948979591836743</v>
      </c>
      <c r="V63" s="121">
        <f t="shared" si="48"/>
        <v>5.121195950250278E-3</v>
      </c>
    </row>
    <row r="64" spans="1:22" ht="20.100000000000001" customHeight="1" thickBot="1" x14ac:dyDescent="0.3">
      <c r="A64" s="57"/>
      <c r="B64" t="s">
        <v>19</v>
      </c>
      <c r="C64" s="15">
        <v>253854</v>
      </c>
      <c r="D64" s="16">
        <v>145443</v>
      </c>
      <c r="E64" s="16">
        <v>425755</v>
      </c>
      <c r="F64" s="16">
        <v>319658</v>
      </c>
      <c r="G64" s="16">
        <v>70775</v>
      </c>
      <c r="H64" s="17">
        <v>22910</v>
      </c>
      <c r="I64" s="16">
        <v>980</v>
      </c>
      <c r="J64" s="204">
        <v>8913</v>
      </c>
      <c r="L64" s="96">
        <f>C64/C63</f>
        <v>1</v>
      </c>
      <c r="M64" s="96">
        <f t="shared" ref="M64:R64" si="57">D64/D63</f>
        <v>1</v>
      </c>
      <c r="N64" s="96">
        <f t="shared" si="57"/>
        <v>1</v>
      </c>
      <c r="O64" s="96">
        <f t="shared" si="57"/>
        <v>1</v>
      </c>
      <c r="P64" s="96">
        <f t="shared" si="57"/>
        <v>1</v>
      </c>
      <c r="Q64" s="96">
        <f t="shared" si="57"/>
        <v>1</v>
      </c>
      <c r="R64" s="96">
        <f t="shared" si="57"/>
        <v>1</v>
      </c>
      <c r="S64" s="435">
        <f>J64/J63</f>
        <v>1</v>
      </c>
      <c r="U64" s="182">
        <f t="shared" si="47"/>
        <v>8.0948979591836743</v>
      </c>
      <c r="V64" s="124">
        <f t="shared" si="48"/>
        <v>0</v>
      </c>
    </row>
    <row r="65" spans="1:22" ht="20.100000000000001" customHeight="1" thickBot="1" x14ac:dyDescent="0.3">
      <c r="A65" s="10" t="s">
        <v>16</v>
      </c>
      <c r="B65" s="11"/>
      <c r="C65" s="18">
        <v>297926</v>
      </c>
      <c r="D65" s="19">
        <v>132592</v>
      </c>
      <c r="E65" s="19">
        <v>130092</v>
      </c>
      <c r="F65" s="19">
        <v>197628</v>
      </c>
      <c r="G65" s="19">
        <v>411712</v>
      </c>
      <c r="H65" s="20">
        <v>169419</v>
      </c>
      <c r="I65" s="19">
        <v>15758</v>
      </c>
      <c r="J65" s="188">
        <v>37480</v>
      </c>
      <c r="L65" s="156">
        <f>C65/C92</f>
        <v>1.1844389358329453E-3</v>
      </c>
      <c r="M65" s="156">
        <f t="shared" ref="M65:R65" si="58">D65/D92</f>
        <v>4.5966845275738165E-4</v>
      </c>
      <c r="N65" s="156">
        <f t="shared" si="58"/>
        <v>4.1439032353808326E-4</v>
      </c>
      <c r="O65" s="156">
        <f t="shared" si="58"/>
        <v>5.6260911889094347E-4</v>
      </c>
      <c r="P65" s="156">
        <f t="shared" si="58"/>
        <v>2.2012010529935231E-3</v>
      </c>
      <c r="Q65" s="156">
        <f t="shared" si="58"/>
        <v>1.000950187498479E-3</v>
      </c>
      <c r="R65" s="156">
        <f t="shared" si="58"/>
        <v>1.485679288623796E-3</v>
      </c>
      <c r="S65" s="434">
        <f>J65/J92</f>
        <v>6.0388213071528194E-4</v>
      </c>
      <c r="U65" s="122">
        <f t="shared" si="47"/>
        <v>1.3784744256885391</v>
      </c>
      <c r="V65" s="121">
        <f t="shared" si="48"/>
        <v>-8.8179715790851404E-2</v>
      </c>
    </row>
    <row r="66" spans="1:22" ht="20.100000000000001" customHeight="1" x14ac:dyDescent="0.25">
      <c r="A66" s="57"/>
      <c r="B66" t="s">
        <v>19</v>
      </c>
      <c r="C66" s="15">
        <v>294731</v>
      </c>
      <c r="D66" s="16">
        <v>116660</v>
      </c>
      <c r="E66" s="16">
        <v>81543</v>
      </c>
      <c r="F66" s="16">
        <v>149470</v>
      </c>
      <c r="G66" s="16">
        <v>193943</v>
      </c>
      <c r="H66" s="17">
        <v>130849</v>
      </c>
      <c r="I66" s="16">
        <v>8901</v>
      </c>
      <c r="J66" s="204">
        <v>35582</v>
      </c>
      <c r="L66" s="96">
        <f>C66/C65</f>
        <v>0.98927586044856775</v>
      </c>
      <c r="M66" s="96">
        <f t="shared" ref="M66:R66" si="59">D66/D65</f>
        <v>0.87984192108121151</v>
      </c>
      <c r="N66" s="96">
        <f t="shared" si="59"/>
        <v>0.62681025735633245</v>
      </c>
      <c r="O66" s="96">
        <f t="shared" si="59"/>
        <v>0.75631995466229485</v>
      </c>
      <c r="P66" s="96">
        <f t="shared" si="59"/>
        <v>0.47106472485621015</v>
      </c>
      <c r="Q66" s="96">
        <f t="shared" si="59"/>
        <v>0.77233958410803982</v>
      </c>
      <c r="R66" s="96">
        <f t="shared" si="59"/>
        <v>0.56485594618606427</v>
      </c>
      <c r="S66" s="435">
        <f>J66/J65</f>
        <v>0.94935965848452508</v>
      </c>
      <c r="U66" s="127">
        <f t="shared" si="47"/>
        <v>2.9975283675991462</v>
      </c>
      <c r="V66" s="124">
        <f t="shared" si="48"/>
        <v>38.450371229846084</v>
      </c>
    </row>
    <row r="67" spans="1:22" ht="20.100000000000001" customHeight="1" thickBot="1" x14ac:dyDescent="0.3">
      <c r="A67" s="57"/>
      <c r="B67" t="s">
        <v>20</v>
      </c>
      <c r="C67" s="15">
        <v>3195</v>
      </c>
      <c r="D67" s="16">
        <v>15932</v>
      </c>
      <c r="E67" s="16">
        <v>48549</v>
      </c>
      <c r="F67" s="16">
        <v>48158</v>
      </c>
      <c r="G67" s="16">
        <v>217769</v>
      </c>
      <c r="H67" s="17">
        <v>38570</v>
      </c>
      <c r="I67" s="16">
        <v>6857</v>
      </c>
      <c r="J67" s="204">
        <v>1898</v>
      </c>
      <c r="L67" s="96">
        <f>C67/C65</f>
        <v>1.0724139551432236E-2</v>
      </c>
      <c r="M67" s="96">
        <f t="shared" ref="M67:R67" si="60">D67/D65</f>
        <v>0.12015807891878846</v>
      </c>
      <c r="N67" s="96">
        <f t="shared" si="60"/>
        <v>0.37318974264366755</v>
      </c>
      <c r="O67" s="96">
        <f t="shared" si="60"/>
        <v>0.24368004533770518</v>
      </c>
      <c r="P67" s="96">
        <f t="shared" si="60"/>
        <v>0.5289352751437898</v>
      </c>
      <c r="Q67" s="96">
        <f t="shared" si="60"/>
        <v>0.22766041589196018</v>
      </c>
      <c r="R67" s="96">
        <f t="shared" si="60"/>
        <v>0.43514405381393578</v>
      </c>
      <c r="S67" s="435">
        <f>J67/J65</f>
        <v>5.0640341515474918E-2</v>
      </c>
      <c r="U67" s="125">
        <f t="shared" si="47"/>
        <v>-0.72320256672014005</v>
      </c>
      <c r="V67" s="124">
        <f t="shared" si="48"/>
        <v>-38.450371229846084</v>
      </c>
    </row>
    <row r="68" spans="1:22" ht="20.100000000000001" customHeight="1" thickBot="1" x14ac:dyDescent="0.3">
      <c r="A68" s="10" t="s">
        <v>21</v>
      </c>
      <c r="B68" s="11"/>
      <c r="C68" s="18">
        <v>450437</v>
      </c>
      <c r="D68" s="19">
        <v>664202</v>
      </c>
      <c r="E68" s="19">
        <v>1193621</v>
      </c>
      <c r="F68" s="19">
        <v>878489</v>
      </c>
      <c r="G68" s="19">
        <v>374089</v>
      </c>
      <c r="H68" s="20">
        <v>476828</v>
      </c>
      <c r="I68" s="19">
        <v>29895</v>
      </c>
      <c r="J68" s="188">
        <v>228630</v>
      </c>
      <c r="L68" s="156">
        <f>C68/C92</f>
        <v>1.7907638841181514E-3</v>
      </c>
      <c r="M68" s="156">
        <f t="shared" ref="M68:R68" si="61">D68/D92</f>
        <v>2.3026480154033305E-3</v>
      </c>
      <c r="N68" s="156">
        <f t="shared" si="61"/>
        <v>3.8021169047431852E-3</v>
      </c>
      <c r="O68" s="156">
        <f t="shared" si="61"/>
        <v>2.5008901686268442E-3</v>
      </c>
      <c r="P68" s="156">
        <f t="shared" si="61"/>
        <v>2.0000512511495756E-3</v>
      </c>
      <c r="Q68" s="156">
        <f t="shared" si="61"/>
        <v>2.8171638128222025E-3</v>
      </c>
      <c r="R68" s="156">
        <f t="shared" si="61"/>
        <v>2.818529149219976E-3</v>
      </c>
      <c r="S68" s="434">
        <f>J68/J92</f>
        <v>3.683713221596449E-3</v>
      </c>
      <c r="U68" s="122">
        <f t="shared" si="47"/>
        <v>6.6477671851480178</v>
      </c>
      <c r="V68" s="121">
        <f t="shared" si="48"/>
        <v>8.651840723764731E-2</v>
      </c>
    </row>
    <row r="69" spans="1:22" ht="20.100000000000001" customHeight="1" x14ac:dyDescent="0.25">
      <c r="A69" s="57"/>
      <c r="B69" t="s">
        <v>19</v>
      </c>
      <c r="C69" s="15">
        <v>99201</v>
      </c>
      <c r="D69" s="16">
        <v>72764</v>
      </c>
      <c r="E69" s="16">
        <v>168245</v>
      </c>
      <c r="F69" s="16">
        <v>116918</v>
      </c>
      <c r="G69" s="16">
        <v>93762</v>
      </c>
      <c r="H69" s="17">
        <v>115428</v>
      </c>
      <c r="I69" s="16">
        <v>8697</v>
      </c>
      <c r="J69" s="204">
        <v>31569</v>
      </c>
      <c r="L69" s="96">
        <f>C69/C68</f>
        <v>0.22023279615129307</v>
      </c>
      <c r="M69" s="96">
        <f t="shared" ref="M69:R69" si="62">D69/D68</f>
        <v>0.10955101008428159</v>
      </c>
      <c r="N69" s="96">
        <f t="shared" si="62"/>
        <v>0.14095345172378837</v>
      </c>
      <c r="O69" s="96">
        <f t="shared" si="62"/>
        <v>0.1330898850184806</v>
      </c>
      <c r="P69" s="96">
        <f t="shared" si="62"/>
        <v>0.25064089026942787</v>
      </c>
      <c r="Q69" s="96">
        <f t="shared" si="62"/>
        <v>0.24207471037774628</v>
      </c>
      <c r="R69" s="96">
        <f t="shared" si="62"/>
        <v>0.29091821374811844</v>
      </c>
      <c r="S69" s="435">
        <f>J69/J68</f>
        <v>0.13807899225823383</v>
      </c>
      <c r="U69" s="127">
        <f t="shared" si="47"/>
        <v>2.6298723697826838</v>
      </c>
      <c r="V69" s="124">
        <f t="shared" si="48"/>
        <v>-15.283922148988459</v>
      </c>
    </row>
    <row r="70" spans="1:22" ht="20.100000000000001" customHeight="1" thickBot="1" x14ac:dyDescent="0.3">
      <c r="A70" s="57"/>
      <c r="B70" t="s">
        <v>20</v>
      </c>
      <c r="C70" s="15">
        <v>351236</v>
      </c>
      <c r="D70" s="16">
        <v>591438</v>
      </c>
      <c r="E70" s="16">
        <v>1025376</v>
      </c>
      <c r="F70" s="16">
        <v>761571</v>
      </c>
      <c r="G70" s="16">
        <v>280327</v>
      </c>
      <c r="H70" s="17">
        <v>361400</v>
      </c>
      <c r="I70" s="16">
        <v>21198</v>
      </c>
      <c r="J70" s="204">
        <v>197061</v>
      </c>
      <c r="L70" s="96">
        <f>C70/C68</f>
        <v>0.7797672038487069</v>
      </c>
      <c r="M70" s="96">
        <f t="shared" ref="M70:R70" si="63">D70/D68</f>
        <v>0.89044898991571841</v>
      </c>
      <c r="N70" s="96">
        <f t="shared" si="63"/>
        <v>0.85904654827621163</v>
      </c>
      <c r="O70" s="96">
        <f t="shared" si="63"/>
        <v>0.86691011498151938</v>
      </c>
      <c r="P70" s="96">
        <f t="shared" si="63"/>
        <v>0.74935910973057218</v>
      </c>
      <c r="Q70" s="96">
        <f t="shared" si="63"/>
        <v>0.7579252896222537</v>
      </c>
      <c r="R70" s="96">
        <f t="shared" si="63"/>
        <v>0.70908178625188156</v>
      </c>
      <c r="S70" s="435">
        <f>J70/J68</f>
        <v>0.86192100774176617</v>
      </c>
      <c r="U70" s="125">
        <f t="shared" si="47"/>
        <v>8.2962071893574869</v>
      </c>
      <c r="V70" s="124">
        <f t="shared" si="48"/>
        <v>15.283922148988459</v>
      </c>
    </row>
    <row r="71" spans="1:22" ht="20.100000000000001" customHeight="1" thickBot="1" x14ac:dyDescent="0.3">
      <c r="A71" s="10" t="s">
        <v>22</v>
      </c>
      <c r="B71" s="11"/>
      <c r="C71" s="18">
        <v>22521987</v>
      </c>
      <c r="D71" s="19">
        <v>17563156</v>
      </c>
      <c r="E71" s="19">
        <v>16636857</v>
      </c>
      <c r="F71" s="19">
        <v>17822821</v>
      </c>
      <c r="G71" s="19">
        <v>9399875</v>
      </c>
      <c r="H71" s="20">
        <v>7266805</v>
      </c>
      <c r="I71" s="19">
        <v>476303</v>
      </c>
      <c r="J71" s="188">
        <v>3039737</v>
      </c>
      <c r="L71" s="156">
        <f>C71/C92</f>
        <v>8.9538738865098805E-2</v>
      </c>
      <c r="M71" s="156">
        <f t="shared" ref="M71:R71" si="64">D71/D92</f>
        <v>6.0887751478645197E-2</v>
      </c>
      <c r="N71" s="156">
        <f t="shared" si="64"/>
        <v>5.2994438973086935E-2</v>
      </c>
      <c r="O71" s="156">
        <f t="shared" si="64"/>
        <v>5.0738162704480151E-2</v>
      </c>
      <c r="P71" s="156">
        <f t="shared" si="64"/>
        <v>5.0256040018283391E-2</v>
      </c>
      <c r="Q71" s="156">
        <f t="shared" si="64"/>
        <v>4.2933259122441315E-2</v>
      </c>
      <c r="R71" s="156">
        <f t="shared" si="64"/>
        <v>4.4906301701318686E-2</v>
      </c>
      <c r="S71" s="434">
        <f>J71/J92</f>
        <v>4.8976597021720358E-2</v>
      </c>
      <c r="U71" s="122">
        <f t="shared" si="47"/>
        <v>5.381939647661258</v>
      </c>
      <c r="V71" s="121">
        <f t="shared" si="48"/>
        <v>0.40702953204016723</v>
      </c>
    </row>
    <row r="72" spans="1:22" ht="20.100000000000001" customHeight="1" x14ac:dyDescent="0.25">
      <c r="A72" s="57"/>
      <c r="B72" t="s">
        <v>19</v>
      </c>
      <c r="C72" s="15">
        <v>2470578</v>
      </c>
      <c r="D72" s="16">
        <v>917698</v>
      </c>
      <c r="E72" s="16">
        <v>2916149</v>
      </c>
      <c r="F72" s="16">
        <v>3485556</v>
      </c>
      <c r="G72" s="16">
        <v>1852665</v>
      </c>
      <c r="H72" s="17">
        <v>1502581</v>
      </c>
      <c r="I72" s="16">
        <v>146822</v>
      </c>
      <c r="J72" s="204">
        <v>608420</v>
      </c>
      <c r="L72" s="96">
        <f>C72/C71</f>
        <v>0.109696271470186</v>
      </c>
      <c r="M72" s="96">
        <f t="shared" ref="M72:R72" si="65">D72/D71</f>
        <v>5.2251315196425972E-2</v>
      </c>
      <c r="N72" s="96">
        <f t="shared" si="65"/>
        <v>0.1752824466784802</v>
      </c>
      <c r="O72" s="96">
        <f t="shared" si="65"/>
        <v>0.19556702050702299</v>
      </c>
      <c r="P72" s="96">
        <f t="shared" si="65"/>
        <v>0.19709464221598691</v>
      </c>
      <c r="Q72" s="96">
        <f t="shared" si="65"/>
        <v>0.2067732655548071</v>
      </c>
      <c r="R72" s="96">
        <f t="shared" si="65"/>
        <v>0.30825335973109552</v>
      </c>
      <c r="S72" s="435">
        <f>J72/J71</f>
        <v>0.20015547397686051</v>
      </c>
      <c r="U72" s="127">
        <f t="shared" si="47"/>
        <v>3.1439293838797999</v>
      </c>
      <c r="V72" s="124">
        <f t="shared" si="48"/>
        <v>-10.809788575423502</v>
      </c>
    </row>
    <row r="73" spans="1:22" ht="20.100000000000001" customHeight="1" thickBot="1" x14ac:dyDescent="0.3">
      <c r="A73" s="57"/>
      <c r="B73" t="s">
        <v>20</v>
      </c>
      <c r="C73" s="15">
        <v>20051409</v>
      </c>
      <c r="D73" s="16">
        <v>16645458</v>
      </c>
      <c r="E73" s="16">
        <v>13720708</v>
      </c>
      <c r="F73" s="16">
        <v>14337265</v>
      </c>
      <c r="G73" s="16">
        <v>7547210</v>
      </c>
      <c r="H73" s="17">
        <v>5764224</v>
      </c>
      <c r="I73" s="16">
        <v>329481</v>
      </c>
      <c r="J73" s="204">
        <v>2431317</v>
      </c>
      <c r="L73" s="96">
        <f>C73/C71</f>
        <v>0.89030372852981399</v>
      </c>
      <c r="M73" s="96">
        <f t="shared" ref="M73:R73" si="66">D73/D71</f>
        <v>0.94774868480357399</v>
      </c>
      <c r="N73" s="96">
        <f t="shared" si="66"/>
        <v>0.82471755332151986</v>
      </c>
      <c r="O73" s="96">
        <f t="shared" si="66"/>
        <v>0.80443297949297699</v>
      </c>
      <c r="P73" s="96">
        <f t="shared" si="66"/>
        <v>0.80290535778401306</v>
      </c>
      <c r="Q73" s="96">
        <f t="shared" si="66"/>
        <v>0.79322673444519287</v>
      </c>
      <c r="R73" s="96">
        <f t="shared" si="66"/>
        <v>0.69174664026890442</v>
      </c>
      <c r="S73" s="435">
        <f>J73/J71</f>
        <v>0.79984452602313949</v>
      </c>
      <c r="U73" s="125">
        <f t="shared" si="47"/>
        <v>6.3792327933932453</v>
      </c>
      <c r="V73" s="124">
        <f t="shared" si="48"/>
        <v>10.809788575423507</v>
      </c>
    </row>
    <row r="74" spans="1:22" ht="20.100000000000001" customHeight="1" thickBot="1" x14ac:dyDescent="0.3">
      <c r="A74" s="10" t="s">
        <v>14</v>
      </c>
      <c r="B74" s="11"/>
      <c r="C74" s="18">
        <v>1028353</v>
      </c>
      <c r="D74" s="19">
        <v>1315033</v>
      </c>
      <c r="E74" s="19">
        <v>2781088</v>
      </c>
      <c r="F74" s="19">
        <v>4402111</v>
      </c>
      <c r="G74" s="19">
        <v>3599185</v>
      </c>
      <c r="H74" s="20">
        <v>2632770</v>
      </c>
      <c r="I74" s="19">
        <v>185381</v>
      </c>
      <c r="J74" s="188">
        <v>791065</v>
      </c>
      <c r="L74" s="156">
        <f>C74/C92</f>
        <v>4.0883351334915947E-3</v>
      </c>
      <c r="M74" s="156">
        <f t="shared" ref="M74:R74" si="67">D74/D92</f>
        <v>4.5589415985496703E-3</v>
      </c>
      <c r="N74" s="156">
        <f t="shared" si="67"/>
        <v>8.8587765282098895E-3</v>
      </c>
      <c r="O74" s="156">
        <f t="shared" si="67"/>
        <v>1.2531968096474841E-2</v>
      </c>
      <c r="P74" s="156">
        <f t="shared" si="67"/>
        <v>1.9242892633487711E-2</v>
      </c>
      <c r="Q74" s="156">
        <f t="shared" si="67"/>
        <v>1.5554758469477277E-2</v>
      </c>
      <c r="R74" s="156">
        <f t="shared" si="67"/>
        <v>1.747789771572331E-2</v>
      </c>
      <c r="S74" s="434">
        <f>J74/J92</f>
        <v>1.274573152973011E-2</v>
      </c>
      <c r="U74" s="122">
        <f t="shared" si="47"/>
        <v>3.2672388216699662</v>
      </c>
      <c r="V74" s="121">
        <f t="shared" si="48"/>
        <v>-0.47321661859931996</v>
      </c>
    </row>
    <row r="75" spans="1:22" ht="20.100000000000001" customHeight="1" x14ac:dyDescent="0.25">
      <c r="A75" s="57"/>
      <c r="B75" t="s">
        <v>19</v>
      </c>
      <c r="C75" s="15">
        <v>25704</v>
      </c>
      <c r="D75" s="16">
        <v>77753</v>
      </c>
      <c r="E75" s="16">
        <v>1221353</v>
      </c>
      <c r="F75" s="16">
        <v>676255</v>
      </c>
      <c r="G75" s="16">
        <v>307850</v>
      </c>
      <c r="H75" s="17">
        <v>195112</v>
      </c>
      <c r="I75" s="16">
        <v>25561</v>
      </c>
      <c r="J75" s="204">
        <v>42238</v>
      </c>
      <c r="L75" s="96">
        <f>C75/C74</f>
        <v>2.499530803138611E-2</v>
      </c>
      <c r="M75" s="96">
        <f t="shared" ref="M75:R75" si="68">D75/D74</f>
        <v>5.9126272876802333E-2</v>
      </c>
      <c r="N75" s="96">
        <f t="shared" si="68"/>
        <v>0.43916373735746583</v>
      </c>
      <c r="O75" s="96">
        <f t="shared" si="68"/>
        <v>0.15362061520029821</v>
      </c>
      <c r="P75" s="96">
        <f t="shared" si="68"/>
        <v>8.5533252666923201E-2</v>
      </c>
      <c r="Q75" s="96">
        <f t="shared" si="68"/>
        <v>7.4109018258336282E-2</v>
      </c>
      <c r="R75" s="96">
        <f t="shared" si="68"/>
        <v>0.13788360187937276</v>
      </c>
      <c r="S75" s="435">
        <f>J75/J74</f>
        <v>5.3393842478178154E-2</v>
      </c>
      <c r="U75" s="127">
        <f t="shared" si="47"/>
        <v>0.65243926293963461</v>
      </c>
      <c r="V75" s="124">
        <f t="shared" si="48"/>
        <v>-8.4489759401194604</v>
      </c>
    </row>
    <row r="76" spans="1:22" ht="20.100000000000001" customHeight="1" thickBot="1" x14ac:dyDescent="0.3">
      <c r="A76" s="57"/>
      <c r="B76" t="s">
        <v>20</v>
      </c>
      <c r="C76" s="15">
        <v>1002649</v>
      </c>
      <c r="D76" s="16">
        <v>1237280</v>
      </c>
      <c r="E76" s="16">
        <v>1559735</v>
      </c>
      <c r="F76" s="16">
        <v>3725856</v>
      </c>
      <c r="G76" s="16">
        <v>3291335</v>
      </c>
      <c r="H76" s="17">
        <v>2437658</v>
      </c>
      <c r="I76" s="16">
        <v>159820</v>
      </c>
      <c r="J76" s="204">
        <v>748827</v>
      </c>
      <c r="L76" s="96">
        <f>C76/C74</f>
        <v>0.97500469196861395</v>
      </c>
      <c r="M76" s="96">
        <f t="shared" ref="M76:R76" si="69">D76/D74</f>
        <v>0.94087372712319772</v>
      </c>
      <c r="N76" s="96">
        <f t="shared" si="69"/>
        <v>0.56083626264253417</v>
      </c>
      <c r="O76" s="96">
        <f t="shared" si="69"/>
        <v>0.84637938479970176</v>
      </c>
      <c r="P76" s="96">
        <f t="shared" si="69"/>
        <v>0.91446674733307676</v>
      </c>
      <c r="Q76" s="96">
        <f t="shared" si="69"/>
        <v>0.92589098174166373</v>
      </c>
      <c r="R76" s="96">
        <f t="shared" si="69"/>
        <v>0.86211639812062724</v>
      </c>
      <c r="S76" s="435">
        <f>J76/J74</f>
        <v>0.94660615752182187</v>
      </c>
      <c r="U76" s="125">
        <f t="shared" si="47"/>
        <v>3.6854398698535853</v>
      </c>
      <c r="V76" s="124">
        <f t="shared" si="48"/>
        <v>8.448975940119464</v>
      </c>
    </row>
    <row r="77" spans="1:22" ht="20.100000000000001" customHeight="1" thickBot="1" x14ac:dyDescent="0.3">
      <c r="A77" s="10" t="s">
        <v>9</v>
      </c>
      <c r="B77" s="11"/>
      <c r="C77" s="18">
        <v>7851825</v>
      </c>
      <c r="D77" s="19">
        <v>8951873</v>
      </c>
      <c r="E77" s="19">
        <v>10247540</v>
      </c>
      <c r="F77" s="19">
        <v>8485256</v>
      </c>
      <c r="G77" s="19">
        <v>3393417</v>
      </c>
      <c r="H77" s="20">
        <v>6629166</v>
      </c>
      <c r="I77" s="19">
        <v>228725</v>
      </c>
      <c r="J77" s="188">
        <v>2967821</v>
      </c>
      <c r="L77" s="156">
        <f>C77/C92</f>
        <v>3.121582959307518E-2</v>
      </c>
      <c r="M77" s="156">
        <f t="shared" ref="M77:R77" si="70">D77/D92</f>
        <v>3.1034252527984949E-2</v>
      </c>
      <c r="N77" s="156">
        <f t="shared" si="70"/>
        <v>3.2642141069930894E-2</v>
      </c>
      <c r="O77" s="156">
        <f t="shared" si="70"/>
        <v>2.4155900994414208E-2</v>
      </c>
      <c r="P77" s="156">
        <f t="shared" si="70"/>
        <v>1.814276259532421E-2</v>
      </c>
      <c r="Q77" s="156">
        <f t="shared" si="70"/>
        <v>3.9166002341287233E-2</v>
      </c>
      <c r="R77" s="156">
        <f t="shared" si="70"/>
        <v>2.156441142851109E-2</v>
      </c>
      <c r="S77" s="434">
        <f>J77/J92</f>
        <v>4.7817878043264643E-2</v>
      </c>
      <c r="U77" s="122">
        <f t="shared" si="47"/>
        <v>11.975498961635152</v>
      </c>
      <c r="V77" s="121">
        <f t="shared" si="48"/>
        <v>2.6253466614753553</v>
      </c>
    </row>
    <row r="78" spans="1:22" ht="20.100000000000001" customHeight="1" x14ac:dyDescent="0.25">
      <c r="A78" s="57"/>
      <c r="B78" t="s">
        <v>19</v>
      </c>
      <c r="C78" s="15">
        <v>6139353</v>
      </c>
      <c r="D78" s="16">
        <v>7845497</v>
      </c>
      <c r="E78" s="16">
        <v>8965090</v>
      </c>
      <c r="F78" s="16">
        <v>6764909</v>
      </c>
      <c r="G78" s="16">
        <v>2835813</v>
      </c>
      <c r="H78" s="17">
        <v>4843463</v>
      </c>
      <c r="I78" s="16">
        <v>185088</v>
      </c>
      <c r="J78" s="204">
        <v>2347537</v>
      </c>
      <c r="L78" s="96">
        <f>C78/C77</f>
        <v>0.78190140508735229</v>
      </c>
      <c r="M78" s="96">
        <f t="shared" ref="M78:R78" si="71">D78/D77</f>
        <v>0.87640843430196114</v>
      </c>
      <c r="N78" s="96">
        <f t="shared" si="71"/>
        <v>0.87485289152323387</v>
      </c>
      <c r="O78" s="96">
        <f t="shared" si="71"/>
        <v>0.79725455543120916</v>
      </c>
      <c r="P78" s="96">
        <f t="shared" si="71"/>
        <v>0.8356806723134822</v>
      </c>
      <c r="Q78" s="96">
        <f t="shared" si="71"/>
        <v>0.73062931294826527</v>
      </c>
      <c r="R78" s="96">
        <f t="shared" si="71"/>
        <v>0.80921630779320142</v>
      </c>
      <c r="S78" s="435">
        <f>J78/J77</f>
        <v>0.7909968289866538</v>
      </c>
      <c r="U78" s="127">
        <f t="shared" si="47"/>
        <v>11.683356025242047</v>
      </c>
      <c r="V78" s="124">
        <f t="shared" si="48"/>
        <v>-1.8219478806547618</v>
      </c>
    </row>
    <row r="79" spans="1:22" ht="20.100000000000001" customHeight="1" thickBot="1" x14ac:dyDescent="0.3">
      <c r="A79" s="57"/>
      <c r="B79" t="s">
        <v>20</v>
      </c>
      <c r="C79" s="15">
        <v>1712472</v>
      </c>
      <c r="D79" s="16">
        <v>1106376</v>
      </c>
      <c r="E79" s="16">
        <v>1282450</v>
      </c>
      <c r="F79" s="16">
        <v>1720347</v>
      </c>
      <c r="G79" s="16">
        <v>557604</v>
      </c>
      <c r="H79" s="17">
        <v>1785703</v>
      </c>
      <c r="I79" s="16">
        <v>43637</v>
      </c>
      <c r="J79" s="204">
        <v>620284</v>
      </c>
      <c r="L79" s="96">
        <f>C79/C77</f>
        <v>0.21809859491264769</v>
      </c>
      <c r="M79" s="96">
        <f t="shared" ref="M79:R79" si="72">D79/D77</f>
        <v>0.12359156569803884</v>
      </c>
      <c r="N79" s="96">
        <f t="shared" si="72"/>
        <v>0.12514710847676613</v>
      </c>
      <c r="O79" s="96">
        <f t="shared" si="72"/>
        <v>0.20274544456879084</v>
      </c>
      <c r="P79" s="96">
        <f t="shared" si="72"/>
        <v>0.16431932768651775</v>
      </c>
      <c r="Q79" s="96">
        <f t="shared" si="72"/>
        <v>0.26937068705173473</v>
      </c>
      <c r="R79" s="96">
        <f t="shared" si="72"/>
        <v>0.19078369220679856</v>
      </c>
      <c r="S79" s="435">
        <f>J79/J77</f>
        <v>0.20900317101334615</v>
      </c>
      <c r="U79" s="125">
        <f t="shared" si="47"/>
        <v>13.214634369915439</v>
      </c>
      <c r="V79" s="124">
        <f t="shared" si="48"/>
        <v>1.8219478806547591</v>
      </c>
    </row>
    <row r="80" spans="1:22" ht="20.100000000000001" customHeight="1" thickBot="1" x14ac:dyDescent="0.3">
      <c r="A80" s="10" t="s">
        <v>12</v>
      </c>
      <c r="B80" s="11"/>
      <c r="C80" s="18">
        <v>9409422</v>
      </c>
      <c r="D80" s="19">
        <v>10124791</v>
      </c>
      <c r="E80" s="19">
        <v>9134337</v>
      </c>
      <c r="F80" s="19">
        <v>17452801</v>
      </c>
      <c r="G80" s="19">
        <v>10781989</v>
      </c>
      <c r="H80" s="20">
        <v>9303515</v>
      </c>
      <c r="I80" s="19">
        <v>653162</v>
      </c>
      <c r="J80" s="188">
        <v>3945539</v>
      </c>
      <c r="L80" s="156">
        <f>C80/C92</f>
        <v>3.7408234865312542E-2</v>
      </c>
      <c r="M80" s="156">
        <f t="shared" ref="M80:R80" si="73">D80/D92</f>
        <v>3.5100511444595923E-2</v>
      </c>
      <c r="N80" s="156">
        <f t="shared" si="73"/>
        <v>2.9096184736462541E-2</v>
      </c>
      <c r="O80" s="156">
        <f t="shared" si="73"/>
        <v>4.9684786532216973E-2</v>
      </c>
      <c r="P80" s="156">
        <f t="shared" si="73"/>
        <v>5.7645454930059313E-2</v>
      </c>
      <c r="Q80" s="156">
        <f t="shared" si="73"/>
        <v>5.4966415122535917E-2</v>
      </c>
      <c r="R80" s="156">
        <f t="shared" si="73"/>
        <v>6.1580737118675961E-2</v>
      </c>
      <c r="S80" s="434">
        <f>J80/J92</f>
        <v>6.3570984475460057E-2</v>
      </c>
      <c r="U80" s="122">
        <f t="shared" si="47"/>
        <v>5.0406744421751419</v>
      </c>
      <c r="V80" s="121">
        <f t="shared" si="48"/>
        <v>0.19902473567840959</v>
      </c>
    </row>
    <row r="81" spans="1:22" ht="20.100000000000001" customHeight="1" x14ac:dyDescent="0.25">
      <c r="A81" s="57"/>
      <c r="B81" t="s">
        <v>19</v>
      </c>
      <c r="C81" s="15">
        <v>8254834</v>
      </c>
      <c r="D81" s="16">
        <v>8921133</v>
      </c>
      <c r="E81" s="16">
        <v>7992308</v>
      </c>
      <c r="F81" s="16">
        <v>15683494</v>
      </c>
      <c r="G81" s="16">
        <v>9586764</v>
      </c>
      <c r="H81" s="17">
        <v>8298545</v>
      </c>
      <c r="I81" s="16">
        <v>574156</v>
      </c>
      <c r="J81" s="204">
        <v>3717190</v>
      </c>
      <c r="L81" s="96">
        <f>C81/C80</f>
        <v>0.8772944820627665</v>
      </c>
      <c r="M81" s="96">
        <f t="shared" ref="M81:R81" si="74">D81/D80</f>
        <v>0.88111774356626227</v>
      </c>
      <c r="N81" s="96">
        <f t="shared" si="74"/>
        <v>0.87497406763074326</v>
      </c>
      <c r="O81" s="96">
        <f t="shared" si="74"/>
        <v>0.89862332126516542</v>
      </c>
      <c r="P81" s="96">
        <f t="shared" si="74"/>
        <v>0.8891461491938083</v>
      </c>
      <c r="Q81" s="96">
        <f t="shared" si="74"/>
        <v>0.89197953676648023</v>
      </c>
      <c r="R81" s="96">
        <f t="shared" si="74"/>
        <v>0.8790407280276562</v>
      </c>
      <c r="S81" s="435">
        <f>J81/J80</f>
        <v>0.94212476419571567</v>
      </c>
      <c r="U81" s="127">
        <f t="shared" si="47"/>
        <v>5.4741812329750106</v>
      </c>
      <c r="V81" s="124">
        <f t="shared" si="48"/>
        <v>6.308403616805947</v>
      </c>
    </row>
    <row r="82" spans="1:22" ht="20.100000000000001" customHeight="1" thickBot="1" x14ac:dyDescent="0.3">
      <c r="A82" s="57"/>
      <c r="B82" t="s">
        <v>20</v>
      </c>
      <c r="C82" s="15">
        <v>1154588</v>
      </c>
      <c r="D82" s="16">
        <v>1203658</v>
      </c>
      <c r="E82" s="16">
        <v>1142029</v>
      </c>
      <c r="F82" s="16">
        <v>1769307</v>
      </c>
      <c r="G82" s="16">
        <v>1195225</v>
      </c>
      <c r="H82" s="17">
        <v>1004970</v>
      </c>
      <c r="I82" s="16">
        <v>79006</v>
      </c>
      <c r="J82" s="204">
        <v>228349</v>
      </c>
      <c r="L82" s="96">
        <f>C82/C80</f>
        <v>0.12270551793723355</v>
      </c>
      <c r="M82" s="96">
        <f t="shared" ref="M82:R82" si="75">D82/D80</f>
        <v>0.11888225643373775</v>
      </c>
      <c r="N82" s="96">
        <f t="shared" si="75"/>
        <v>0.1250259323692568</v>
      </c>
      <c r="O82" s="96">
        <f t="shared" si="75"/>
        <v>0.10137667873483459</v>
      </c>
      <c r="P82" s="96">
        <f t="shared" si="75"/>
        <v>0.1108538508061917</v>
      </c>
      <c r="Q82" s="96">
        <f t="shared" si="75"/>
        <v>0.1080204632335198</v>
      </c>
      <c r="R82" s="96">
        <f t="shared" si="75"/>
        <v>0.12095927197234377</v>
      </c>
      <c r="S82" s="435">
        <f>J82/J80</f>
        <v>5.7875235804284282E-2</v>
      </c>
      <c r="U82" s="125">
        <f t="shared" si="47"/>
        <v>1.8902741563931853</v>
      </c>
      <c r="V82" s="124">
        <f t="shared" si="48"/>
        <v>-6.3084036168059496</v>
      </c>
    </row>
    <row r="83" spans="1:22" ht="20.100000000000001" customHeight="1" thickBot="1" x14ac:dyDescent="0.3">
      <c r="A83" s="10" t="s">
        <v>11</v>
      </c>
      <c r="B83" s="11"/>
      <c r="C83" s="18">
        <v>15620227</v>
      </c>
      <c r="D83" s="19">
        <v>15852269</v>
      </c>
      <c r="E83" s="19">
        <v>16954742</v>
      </c>
      <c r="F83" s="19">
        <v>23629836</v>
      </c>
      <c r="G83" s="19">
        <v>12564521</v>
      </c>
      <c r="H83" s="20">
        <v>11170767</v>
      </c>
      <c r="I83" s="19">
        <v>748816</v>
      </c>
      <c r="J83" s="188">
        <v>4310567</v>
      </c>
      <c r="L83" s="156">
        <f>C83/C92</f>
        <v>6.2100001494831067E-2</v>
      </c>
      <c r="M83" s="156">
        <f t="shared" ref="M83:R83" si="76">D83/D92</f>
        <v>5.4956467689783739E-2</v>
      </c>
      <c r="N83" s="156">
        <f t="shared" si="76"/>
        <v>5.4007018286172319E-2</v>
      </c>
      <c r="O83" s="156">
        <f t="shared" si="76"/>
        <v>6.7269623795704531E-2</v>
      </c>
      <c r="P83" s="156">
        <f t="shared" si="76"/>
        <v>6.7175687994421418E-2</v>
      </c>
      <c r="Q83" s="156">
        <f t="shared" si="76"/>
        <v>6.5998390517898353E-2</v>
      </c>
      <c r="R83" s="156">
        <f t="shared" si="76"/>
        <v>7.0599087586630055E-2</v>
      </c>
      <c r="S83" s="434">
        <f>J83/J92</f>
        <v>6.9452358179054985E-2</v>
      </c>
      <c r="U83" s="122">
        <f t="shared" si="47"/>
        <v>4.7565102775581716</v>
      </c>
      <c r="V83" s="121">
        <f t="shared" si="48"/>
        <v>-0.114672940757507</v>
      </c>
    </row>
    <row r="84" spans="1:22" ht="20.100000000000001" customHeight="1" x14ac:dyDescent="0.25">
      <c r="A84" s="57"/>
      <c r="B84" t="s">
        <v>19</v>
      </c>
      <c r="C84" s="15">
        <v>13946630</v>
      </c>
      <c r="D84" s="16">
        <v>14303160</v>
      </c>
      <c r="E84" s="16">
        <v>15432714</v>
      </c>
      <c r="F84" s="16">
        <v>20351055</v>
      </c>
      <c r="G84" s="16">
        <v>10928410</v>
      </c>
      <c r="H84" s="17">
        <v>9750181</v>
      </c>
      <c r="I84" s="16">
        <v>672811</v>
      </c>
      <c r="J84" s="204">
        <v>3751534</v>
      </c>
      <c r="L84" s="96">
        <f>C84/C83</f>
        <v>0.89285706283269761</v>
      </c>
      <c r="M84" s="96">
        <f t="shared" ref="M84:R84" si="77">D84/D83</f>
        <v>0.90227840569700146</v>
      </c>
      <c r="N84" s="96">
        <f t="shared" si="77"/>
        <v>0.91022995218682778</v>
      </c>
      <c r="O84" s="96">
        <f t="shared" si="77"/>
        <v>0.86124402217603202</v>
      </c>
      <c r="P84" s="96">
        <f t="shared" si="77"/>
        <v>0.86978325715719684</v>
      </c>
      <c r="Q84" s="96">
        <f t="shared" si="77"/>
        <v>0.87283003933391501</v>
      </c>
      <c r="R84" s="96">
        <f t="shared" si="77"/>
        <v>0.89849976496228712</v>
      </c>
      <c r="S84" s="435">
        <f>J84/J83</f>
        <v>0.87031102868833732</v>
      </c>
      <c r="U84" s="127">
        <f t="shared" si="47"/>
        <v>4.5759106197728636</v>
      </c>
      <c r="V84" s="124">
        <f t="shared" si="48"/>
        <v>-2.8188736273949799</v>
      </c>
    </row>
    <row r="85" spans="1:22" ht="20.100000000000001" customHeight="1" thickBot="1" x14ac:dyDescent="0.3">
      <c r="A85" s="57"/>
      <c r="B85" t="s">
        <v>20</v>
      </c>
      <c r="C85" s="15">
        <v>1673597</v>
      </c>
      <c r="D85" s="16">
        <v>1549109</v>
      </c>
      <c r="E85" s="16">
        <v>1522028</v>
      </c>
      <c r="F85" s="16">
        <v>3278781</v>
      </c>
      <c r="G85" s="16">
        <v>1636111</v>
      </c>
      <c r="H85" s="17">
        <v>1420586</v>
      </c>
      <c r="I85" s="16">
        <v>76005</v>
      </c>
      <c r="J85" s="204">
        <v>559033</v>
      </c>
      <c r="L85" s="96">
        <f>C85/C83</f>
        <v>0.10714293716730237</v>
      </c>
      <c r="M85" s="96">
        <f t="shared" ref="M85:R85" si="78">D85/D83</f>
        <v>9.7721594302998524E-2</v>
      </c>
      <c r="N85" s="96">
        <f t="shared" si="78"/>
        <v>8.9770047813172271E-2</v>
      </c>
      <c r="O85" s="96">
        <f t="shared" si="78"/>
        <v>0.13875597782396798</v>
      </c>
      <c r="P85" s="96">
        <f t="shared" si="78"/>
        <v>0.13021674284280316</v>
      </c>
      <c r="Q85" s="96">
        <f t="shared" si="78"/>
        <v>0.12716996066608496</v>
      </c>
      <c r="R85" s="96">
        <f t="shared" si="78"/>
        <v>0.10150023503771287</v>
      </c>
      <c r="S85" s="435">
        <f>J85/J83</f>
        <v>0.12968897131166271</v>
      </c>
      <c r="U85" s="125">
        <f t="shared" si="47"/>
        <v>6.3552134727978427</v>
      </c>
      <c r="V85" s="124">
        <f t="shared" si="48"/>
        <v>2.8188736273949839</v>
      </c>
    </row>
    <row r="86" spans="1:22" ht="20.100000000000001" customHeight="1" thickBot="1" x14ac:dyDescent="0.3">
      <c r="A86" s="10" t="s">
        <v>6</v>
      </c>
      <c r="B86" s="11"/>
      <c r="C86" s="18">
        <v>104024643</v>
      </c>
      <c r="D86" s="19">
        <v>116913448</v>
      </c>
      <c r="E86" s="19">
        <v>134343737</v>
      </c>
      <c r="F86" s="19">
        <v>142506463</v>
      </c>
      <c r="G86" s="19">
        <v>69368983</v>
      </c>
      <c r="H86" s="20">
        <v>59730239</v>
      </c>
      <c r="I86" s="19">
        <v>3818621</v>
      </c>
      <c r="J86" s="188">
        <v>21390187</v>
      </c>
      <c r="L86" s="156">
        <f>C86/C92</f>
        <v>0.41356188266657506</v>
      </c>
      <c r="M86" s="156">
        <f t="shared" ref="M86:R86" si="79">D86/D92</f>
        <v>0.40531422520733223</v>
      </c>
      <c r="N86" s="156">
        <f t="shared" si="79"/>
        <v>0.42793365188286109</v>
      </c>
      <c r="O86" s="156">
        <f t="shared" si="79"/>
        <v>0.40568864525621284</v>
      </c>
      <c r="P86" s="156">
        <f t="shared" si="79"/>
        <v>0.37087837717795397</v>
      </c>
      <c r="Q86" s="156">
        <f t="shared" si="79"/>
        <v>0.35289426762275167</v>
      </c>
      <c r="R86" s="156">
        <f t="shared" si="79"/>
        <v>0.36002323459854602</v>
      </c>
      <c r="S86" s="434">
        <f>J86/J92</f>
        <v>0.34464118735214311</v>
      </c>
      <c r="U86" s="122">
        <f t="shared" si="47"/>
        <v>4.6015475219981248</v>
      </c>
      <c r="V86" s="151">
        <f t="shared" si="48"/>
        <v>-1.5382047246402908</v>
      </c>
    </row>
    <row r="87" spans="1:22" ht="20.100000000000001" customHeight="1" x14ac:dyDescent="0.25">
      <c r="A87" s="57"/>
      <c r="B87" t="s">
        <v>19</v>
      </c>
      <c r="C87" s="15">
        <v>76633515</v>
      </c>
      <c r="D87" s="16">
        <v>87862243</v>
      </c>
      <c r="E87" s="16">
        <v>99893868</v>
      </c>
      <c r="F87" s="16">
        <v>105243165</v>
      </c>
      <c r="G87" s="16">
        <v>52220491</v>
      </c>
      <c r="H87" s="17">
        <v>45774427</v>
      </c>
      <c r="I87" s="16">
        <v>2919613</v>
      </c>
      <c r="J87" s="204">
        <v>16083502</v>
      </c>
      <c r="L87" s="96">
        <f>C87/C86</f>
        <v>0.73668616195106773</v>
      </c>
      <c r="M87" s="96">
        <f t="shared" ref="M87:R87" si="80">D87/D86</f>
        <v>0.75151528334020223</v>
      </c>
      <c r="N87" s="96">
        <f t="shared" si="80"/>
        <v>0.74356922198762421</v>
      </c>
      <c r="O87" s="96">
        <f t="shared" si="80"/>
        <v>0.73851503142001351</v>
      </c>
      <c r="P87" s="96">
        <f t="shared" si="80"/>
        <v>0.75279308909574183</v>
      </c>
      <c r="Q87" s="96">
        <f t="shared" si="80"/>
        <v>0.7663526509579176</v>
      </c>
      <c r="R87" s="96">
        <f t="shared" si="80"/>
        <v>0.76457260356552792</v>
      </c>
      <c r="S87" s="435">
        <f>J87/J86</f>
        <v>0.7519103035424608</v>
      </c>
      <c r="U87" s="127">
        <f t="shared" si="47"/>
        <v>4.5087787319757791</v>
      </c>
      <c r="V87" s="124">
        <f t="shared" si="48"/>
        <v>-1.2662300023067119</v>
      </c>
    </row>
    <row r="88" spans="1:22" ht="20.100000000000001" customHeight="1" thickBot="1" x14ac:dyDescent="0.3">
      <c r="A88" s="57"/>
      <c r="B88" t="s">
        <v>20</v>
      </c>
      <c r="C88" s="15">
        <v>27391128</v>
      </c>
      <c r="D88" s="16">
        <v>29051205</v>
      </c>
      <c r="E88" s="16">
        <v>34449869</v>
      </c>
      <c r="F88" s="16">
        <v>37263298</v>
      </c>
      <c r="G88" s="16">
        <v>17148492</v>
      </c>
      <c r="H88" s="17">
        <v>13955812</v>
      </c>
      <c r="I88" s="16">
        <v>899008</v>
      </c>
      <c r="J88" s="204">
        <v>5306685</v>
      </c>
      <c r="L88" s="96">
        <f>C88/C86</f>
        <v>0.26331383804893232</v>
      </c>
      <c r="M88" s="96">
        <f t="shared" ref="M88:R88" si="81">D88/D86</f>
        <v>0.24848471665979777</v>
      </c>
      <c r="N88" s="96">
        <f t="shared" si="81"/>
        <v>0.25643077801237579</v>
      </c>
      <c r="O88" s="96">
        <f t="shared" si="81"/>
        <v>0.26148496857998643</v>
      </c>
      <c r="P88" s="96">
        <f t="shared" si="81"/>
        <v>0.24720691090425817</v>
      </c>
      <c r="Q88" s="96">
        <f t="shared" si="81"/>
        <v>0.23364734904208234</v>
      </c>
      <c r="R88" s="96">
        <f t="shared" si="81"/>
        <v>0.23542739643447202</v>
      </c>
      <c r="S88" s="435">
        <f>J88/J86</f>
        <v>0.24808969645753914</v>
      </c>
      <c r="U88" s="125">
        <f t="shared" si="47"/>
        <v>4.9028228892290171</v>
      </c>
      <c r="V88" s="124">
        <f t="shared" si="48"/>
        <v>1.2662300023067119</v>
      </c>
    </row>
    <row r="89" spans="1:22" ht="20.100000000000001" customHeight="1" thickBot="1" x14ac:dyDescent="0.3">
      <c r="A89" s="10" t="s">
        <v>7</v>
      </c>
      <c r="B89" s="11"/>
      <c r="C89" s="18">
        <v>3363918</v>
      </c>
      <c r="D89" s="19">
        <v>4425759</v>
      </c>
      <c r="E89" s="19">
        <v>6896252</v>
      </c>
      <c r="F89" s="19">
        <v>5370912</v>
      </c>
      <c r="G89" s="19">
        <v>2279028</v>
      </c>
      <c r="H89" s="20">
        <v>1825915</v>
      </c>
      <c r="I89" s="19">
        <v>79068</v>
      </c>
      <c r="J89" s="188">
        <v>509462</v>
      </c>
      <c r="L89" s="156">
        <f>C89/C92</f>
        <v>1.3373641293976658E-2</v>
      </c>
      <c r="M89" s="156">
        <f t="shared" ref="M89:R89" si="82">D89/D92</f>
        <v>1.5343171471936895E-2</v>
      </c>
      <c r="N89" s="156">
        <f t="shared" si="82"/>
        <v>2.1967070207854086E-2</v>
      </c>
      <c r="O89" s="156">
        <f t="shared" si="82"/>
        <v>1.5289959256587098E-2</v>
      </c>
      <c r="P89" s="156">
        <f t="shared" si="82"/>
        <v>1.2184728240618982E-2</v>
      </c>
      <c r="Q89" s="156">
        <f t="shared" si="82"/>
        <v>1.0787750852066683E-2</v>
      </c>
      <c r="R89" s="156">
        <f t="shared" si="82"/>
        <v>7.4546065486042834E-3</v>
      </c>
      <c r="S89" s="434">
        <f>J89/J92</f>
        <v>8.2085111547083502E-3</v>
      </c>
      <c r="U89" s="82">
        <f t="shared" si="47"/>
        <v>5.4433399099509288</v>
      </c>
      <c r="V89" s="151">
        <f t="shared" si="48"/>
        <v>7.5390460610406676E-2</v>
      </c>
    </row>
    <row r="90" spans="1:22" ht="20.100000000000001" customHeight="1" x14ac:dyDescent="0.25">
      <c r="A90" s="57"/>
      <c r="B90" t="s">
        <v>19</v>
      </c>
      <c r="C90" s="15">
        <v>3313694</v>
      </c>
      <c r="D90" s="16">
        <v>4364618</v>
      </c>
      <c r="E90" s="16">
        <v>6849465</v>
      </c>
      <c r="F90" s="16">
        <v>5310834</v>
      </c>
      <c r="G90" s="16">
        <v>2234782</v>
      </c>
      <c r="H90" s="17">
        <v>1815935</v>
      </c>
      <c r="I90" s="16">
        <v>79068</v>
      </c>
      <c r="J90" s="204">
        <v>487234</v>
      </c>
      <c r="L90" s="96">
        <f>C90/C89</f>
        <v>0.98506979064293476</v>
      </c>
      <c r="M90" s="96">
        <f t="shared" ref="M90:R90" si="83">D90/D89</f>
        <v>0.98618519444913288</v>
      </c>
      <c r="N90" s="96">
        <f t="shared" si="83"/>
        <v>0.99321559014954786</v>
      </c>
      <c r="O90" s="96">
        <f t="shared" si="83"/>
        <v>0.98881419021573991</v>
      </c>
      <c r="P90" s="96">
        <f t="shared" si="83"/>
        <v>0.98058558297660225</v>
      </c>
      <c r="Q90" s="96">
        <f t="shared" si="83"/>
        <v>0.99453424721304118</v>
      </c>
      <c r="R90" s="96">
        <f t="shared" si="83"/>
        <v>1</v>
      </c>
      <c r="S90" s="435">
        <f>J90/J89</f>
        <v>0.95636966054386785</v>
      </c>
      <c r="U90" s="127">
        <f t="shared" si="47"/>
        <v>5.162214802448525</v>
      </c>
      <c r="V90" s="124">
        <f t="shared" si="48"/>
        <v>-4.363033945613215</v>
      </c>
    </row>
    <row r="91" spans="1:22" ht="20.100000000000001" customHeight="1" thickBot="1" x14ac:dyDescent="0.3">
      <c r="A91" s="57"/>
      <c r="B91" t="s">
        <v>20</v>
      </c>
      <c r="C91" s="15">
        <v>50224</v>
      </c>
      <c r="D91" s="16">
        <v>61141</v>
      </c>
      <c r="E91" s="16">
        <v>46787</v>
      </c>
      <c r="F91" s="16">
        <v>60078</v>
      </c>
      <c r="G91" s="16">
        <v>44246</v>
      </c>
      <c r="H91" s="17">
        <v>9980</v>
      </c>
      <c r="I91" s="16">
        <v>0</v>
      </c>
      <c r="J91" s="204">
        <v>22228</v>
      </c>
      <c r="L91" s="96">
        <f>C91/C89</f>
        <v>1.4930209357065185E-2</v>
      </c>
      <c r="M91" s="96">
        <f t="shared" ref="M91:R91" si="84">D91/D89</f>
        <v>1.3814805550867094E-2</v>
      </c>
      <c r="N91" s="96">
        <f t="shared" si="84"/>
        <v>6.784409850452101E-3</v>
      </c>
      <c r="O91" s="96">
        <f t="shared" si="84"/>
        <v>1.1185809784260103E-2</v>
      </c>
      <c r="P91" s="96">
        <f t="shared" si="84"/>
        <v>1.9414417023397693E-2</v>
      </c>
      <c r="Q91" s="96">
        <f t="shared" si="84"/>
        <v>5.4657527869588669E-3</v>
      </c>
      <c r="R91" s="96">
        <f t="shared" si="84"/>
        <v>0</v>
      </c>
      <c r="S91" s="435">
        <f>J91/J89</f>
        <v>4.3630339456132157E-2</v>
      </c>
      <c r="U91" s="125"/>
      <c r="V91" s="124">
        <f t="shared" si="48"/>
        <v>4.3630339456132159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85">C54+C57+C60+C63+C65+C68+C71+C74+C77+C80+C83+C86+C89</f>
        <v>251533440</v>
      </c>
      <c r="D92" s="103">
        <f t="shared" si="85"/>
        <v>288451381</v>
      </c>
      <c r="E92" s="103">
        <f t="shared" si="85"/>
        <v>313935902</v>
      </c>
      <c r="F92" s="103">
        <f t="shared" si="85"/>
        <v>351270524</v>
      </c>
      <c r="G92" s="103">
        <f t="shared" si="85"/>
        <v>187039707</v>
      </c>
      <c r="H92" s="202">
        <f t="shared" si="85"/>
        <v>169258173</v>
      </c>
      <c r="I92" s="229">
        <f t="shared" si="85"/>
        <v>10606596</v>
      </c>
      <c r="J92" s="227">
        <f t="shared" si="85"/>
        <v>62065092</v>
      </c>
      <c r="L92" s="108">
        <f>L54+L57+L60+L63+L65+L68+L71+L74+L77+L80+L83+L86+L89</f>
        <v>1</v>
      </c>
      <c r="M92" s="108">
        <f t="shared" ref="M92:R92" si="86">M54+M57+M60+M63+M65+M68+M71+M74+M77+M80+M83+M86+M89</f>
        <v>1.0000000000000002</v>
      </c>
      <c r="N92" s="108">
        <f t="shared" si="86"/>
        <v>0.99999999999999978</v>
      </c>
      <c r="O92" s="108">
        <f t="shared" si="86"/>
        <v>1.0000000000000002</v>
      </c>
      <c r="P92" s="108">
        <f t="shared" si="86"/>
        <v>0.99999999999999989</v>
      </c>
      <c r="Q92" s="108">
        <f t="shared" si="86"/>
        <v>1</v>
      </c>
      <c r="R92" s="108">
        <f t="shared" si="86"/>
        <v>1</v>
      </c>
      <c r="S92" s="436">
        <f>S54+S57+S60+S63+S65+S68+S71+S74+S77+S80+S83+S86+S89</f>
        <v>1</v>
      </c>
      <c r="U92" s="112">
        <f t="shared" si="47"/>
        <v>4.8515561448743778</v>
      </c>
      <c r="V92" s="154">
        <f t="shared" si="48"/>
        <v>0</v>
      </c>
    </row>
    <row r="93" spans="1:22" ht="20.100000000000001" customHeight="1" x14ac:dyDescent="0.25">
      <c r="A93" s="57"/>
      <c r="B93" t="s">
        <v>19</v>
      </c>
      <c r="C93" s="417">
        <f>C55+C58+C61+C64+C66+C69+C72+C75+C78+C81+C84+C87+C90</f>
        <v>118699269</v>
      </c>
      <c r="D93" s="418">
        <f t="shared" si="85"/>
        <v>131894498</v>
      </c>
      <c r="E93" s="418">
        <f t="shared" si="85"/>
        <v>150454647</v>
      </c>
      <c r="F93" s="418">
        <f t="shared" si="85"/>
        <v>163496034</v>
      </c>
      <c r="G93" s="418">
        <f t="shared" si="85"/>
        <v>83084209</v>
      </c>
      <c r="H93" s="304">
        <f t="shared" si="85"/>
        <v>76671472</v>
      </c>
      <c r="I93" s="418">
        <f t="shared" si="85"/>
        <v>4878750</v>
      </c>
      <c r="J93" s="419">
        <f t="shared" si="85"/>
        <v>28787422</v>
      </c>
      <c r="L93" s="115">
        <f>C93/C92</f>
        <v>0.47190253908188112</v>
      </c>
      <c r="M93" s="115">
        <f t="shared" ref="M93:R93" si="87">D93/D92</f>
        <v>0.45725036067690034</v>
      </c>
      <c r="N93" s="115">
        <f t="shared" si="87"/>
        <v>0.47925275841818182</v>
      </c>
      <c r="O93" s="115">
        <f t="shared" si="87"/>
        <v>0.46544193955767266</v>
      </c>
      <c r="P93" s="115">
        <f t="shared" si="87"/>
        <v>0.444206261507884</v>
      </c>
      <c r="Q93" s="115">
        <f t="shared" si="87"/>
        <v>0.45298534564709025</v>
      </c>
      <c r="R93" s="115">
        <f t="shared" si="87"/>
        <v>0.45997320912383199</v>
      </c>
      <c r="S93" s="435">
        <f>J93/J92</f>
        <v>0.46382630029775834</v>
      </c>
      <c r="U93" s="127">
        <f t="shared" si="47"/>
        <v>4.9005733025877527</v>
      </c>
      <c r="V93" s="124">
        <f t="shared" si="48"/>
        <v>0.38530911739263485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132834171</v>
      </c>
      <c r="D94" s="170">
        <f t="shared" ref="D94:J94" si="88">D56+D59+D62+D67+D70+D73+D76+D79+D82+D85+D88+D91</f>
        <v>156556883</v>
      </c>
      <c r="E94" s="170">
        <f t="shared" si="88"/>
        <v>163481255</v>
      </c>
      <c r="F94" s="170">
        <f t="shared" si="88"/>
        <v>187774490</v>
      </c>
      <c r="G94" s="170">
        <f t="shared" si="88"/>
        <v>103955498</v>
      </c>
      <c r="H94" s="59">
        <f t="shared" si="88"/>
        <v>92586701</v>
      </c>
      <c r="I94" s="170">
        <f t="shared" si="88"/>
        <v>5727846</v>
      </c>
      <c r="J94" s="282">
        <f t="shared" si="88"/>
        <v>33277670</v>
      </c>
      <c r="L94" s="284">
        <f>C94/C92</f>
        <v>0.52809746091811893</v>
      </c>
      <c r="M94" s="284">
        <f t="shared" ref="M94:R94" si="89">D94/D92</f>
        <v>0.54274963932309961</v>
      </c>
      <c r="N94" s="284">
        <f t="shared" si="89"/>
        <v>0.52074724158181818</v>
      </c>
      <c r="O94" s="284">
        <f t="shared" si="89"/>
        <v>0.53455806044232734</v>
      </c>
      <c r="P94" s="284">
        <f t="shared" si="89"/>
        <v>0.555793738492116</v>
      </c>
      <c r="Q94" s="284">
        <f t="shared" si="89"/>
        <v>0.54701465435290975</v>
      </c>
      <c r="R94" s="284">
        <f t="shared" si="89"/>
        <v>0.54002679087616801</v>
      </c>
      <c r="S94" s="437">
        <f>J94/J92</f>
        <v>0.5361736997022416</v>
      </c>
      <c r="U94" s="125">
        <f t="shared" si="47"/>
        <v>4.8098052915528804</v>
      </c>
      <c r="V94" s="126">
        <f t="shared" si="48"/>
        <v>-0.3853091173926404</v>
      </c>
    </row>
    <row r="97" spans="1:12" x14ac:dyDescent="0.25">
      <c r="A97" s="1" t="s">
        <v>29</v>
      </c>
      <c r="L97" s="1">
        <f>S3</f>
        <v>0</v>
      </c>
    </row>
    <row r="98" spans="1:12" ht="15.75" thickBot="1" x14ac:dyDescent="0.3"/>
    <row r="99" spans="1:12" ht="20.100000000000001" customHeight="1" x14ac:dyDescent="0.25">
      <c r="A99" s="474" t="s">
        <v>39</v>
      </c>
      <c r="B99" s="497"/>
      <c r="C99" s="476">
        <v>2016</v>
      </c>
      <c r="D99" s="478">
        <v>2017</v>
      </c>
      <c r="E99" s="478">
        <v>2018</v>
      </c>
      <c r="F99" s="478">
        <v>2019</v>
      </c>
      <c r="G99" s="478">
        <v>2020</v>
      </c>
      <c r="H99" s="482">
        <v>2021</v>
      </c>
      <c r="I99" s="484" t="str">
        <f>I5</f>
        <v>janeiro - março</v>
      </c>
      <c r="J99" s="485"/>
      <c r="L99" s="480" t="s">
        <v>91</v>
      </c>
    </row>
    <row r="100" spans="1:12" ht="20.100000000000001" customHeight="1" thickBot="1" x14ac:dyDescent="0.3">
      <c r="A100" s="498"/>
      <c r="B100" s="499"/>
      <c r="C100" s="493"/>
      <c r="D100" s="492"/>
      <c r="E100" s="492"/>
      <c r="F100" s="492"/>
      <c r="G100" s="492"/>
      <c r="H100" s="502"/>
      <c r="I100" s="412">
        <v>2021</v>
      </c>
      <c r="J100" s="203">
        <v>2022</v>
      </c>
      <c r="L100" s="481"/>
    </row>
    <row r="101" spans="1:12" ht="20.100000000000001" customHeight="1" thickBot="1" x14ac:dyDescent="0.3">
      <c r="A101" s="10" t="s">
        <v>10</v>
      </c>
      <c r="B101" s="11"/>
      <c r="C101" s="134">
        <f>C54/C7</f>
        <v>8.3407750570927028</v>
      </c>
      <c r="D101" s="155">
        <f t="shared" ref="D101:J116" si="90">D54/D7</f>
        <v>8.3926113663102786</v>
      </c>
      <c r="E101" s="155">
        <f t="shared" ref="E101:G101" si="91">E54/E7</f>
        <v>8.7688624445989944</v>
      </c>
      <c r="F101" s="155">
        <f t="shared" si="91"/>
        <v>8.861632720002369</v>
      </c>
      <c r="G101" s="155">
        <f t="shared" si="91"/>
        <v>8.7098588037958002</v>
      </c>
      <c r="H101" s="147">
        <f t="shared" si="90"/>
        <v>8.6654482526845467</v>
      </c>
      <c r="I101" s="243">
        <f t="shared" si="90"/>
        <v>7.9582345500087959</v>
      </c>
      <c r="J101" s="223">
        <f t="shared" si="90"/>
        <v>8.6922241989009308</v>
      </c>
      <c r="L101" s="420">
        <f>(J101-I101)/I101</f>
        <v>9.2230210642801888E-2</v>
      </c>
    </row>
    <row r="102" spans="1:12" ht="20.100000000000001" customHeight="1" x14ac:dyDescent="0.25">
      <c r="A102" s="57"/>
      <c r="B102" t="s">
        <v>19</v>
      </c>
      <c r="C102" s="297">
        <f t="shared" ref="C102:J117" si="92">C55/C8</f>
        <v>12.225370006305871</v>
      </c>
      <c r="D102" s="298">
        <f t="shared" si="92"/>
        <v>10.274031328876129</v>
      </c>
      <c r="E102" s="298">
        <f t="shared" ref="E102:G102" si="93">E55/E8</f>
        <v>8.6433807047860629</v>
      </c>
      <c r="F102" s="298">
        <f t="shared" si="93"/>
        <v>10.245187320357379</v>
      </c>
      <c r="G102" s="298">
        <f t="shared" si="93"/>
        <v>9.1468445625050308</v>
      </c>
      <c r="H102" s="140">
        <f t="shared" si="92"/>
        <v>8.0712252494604151</v>
      </c>
      <c r="I102" s="193">
        <f t="shared" si="90"/>
        <v>8.0376091336467432</v>
      </c>
      <c r="J102" s="222">
        <f t="shared" si="90"/>
        <v>9.1483860578299456</v>
      </c>
      <c r="L102" s="421">
        <f t="shared" ref="L102:L141" si="94">(J102-I102)/I102</f>
        <v>0.13819742982192415</v>
      </c>
    </row>
    <row r="103" spans="1:12" ht="20.100000000000001" customHeight="1" thickBot="1" x14ac:dyDescent="0.3">
      <c r="A103" s="57"/>
      <c r="B103" t="s">
        <v>20</v>
      </c>
      <c r="C103" s="297">
        <f t="shared" si="92"/>
        <v>8.2495943768684015</v>
      </c>
      <c r="D103" s="298">
        <f t="shared" si="92"/>
        <v>8.3579180887917683</v>
      </c>
      <c r="E103" s="298">
        <f t="shared" ref="E103:G103" si="95">E56/E9</f>
        <v>8.7750040648325314</v>
      </c>
      <c r="F103" s="298">
        <f t="shared" si="95"/>
        <v>8.8034407377527817</v>
      </c>
      <c r="G103" s="298">
        <f t="shared" si="95"/>
        <v>8.6897796112512857</v>
      </c>
      <c r="H103" s="140">
        <f t="shared" si="92"/>
        <v>8.7400933475076368</v>
      </c>
      <c r="I103" s="193">
        <f t="shared" si="90"/>
        <v>7.9506406843757462</v>
      </c>
      <c r="J103" s="222">
        <f t="shared" si="90"/>
        <v>8.6355014695771928</v>
      </c>
      <c r="L103" s="422">
        <f t="shared" si="94"/>
        <v>8.6139068835962521E-2</v>
      </c>
    </row>
    <row r="104" spans="1:12" ht="20.100000000000001" customHeight="1" thickBot="1" x14ac:dyDescent="0.3">
      <c r="A104" s="10" t="s">
        <v>18</v>
      </c>
      <c r="B104" s="11"/>
      <c r="C104" s="134">
        <f t="shared" si="92"/>
        <v>5.2730976957792945</v>
      </c>
      <c r="D104" s="155">
        <f t="shared" si="92"/>
        <v>6.1131859492436869</v>
      </c>
      <c r="E104" s="155">
        <f t="shared" ref="E104:G104" si="96">E57/E10</f>
        <v>5.6729808754556217</v>
      </c>
      <c r="F104" s="155">
        <f t="shared" si="96"/>
        <v>6.9424964576496411</v>
      </c>
      <c r="G104" s="155">
        <f t="shared" si="96"/>
        <v>6.4647493741631248</v>
      </c>
      <c r="H104" s="147">
        <f t="shared" si="92"/>
        <v>5.6507746991093359</v>
      </c>
      <c r="I104" s="243">
        <f t="shared" si="90"/>
        <v>5.7572927857201881</v>
      </c>
      <c r="J104" s="223">
        <f t="shared" si="90"/>
        <v>5.3608080448518285</v>
      </c>
      <c r="L104" s="420">
        <f t="shared" si="94"/>
        <v>-6.886652383768993E-2</v>
      </c>
    </row>
    <row r="105" spans="1:12" ht="20.100000000000001" customHeight="1" x14ac:dyDescent="0.25">
      <c r="A105" s="57"/>
      <c r="B105" t="s">
        <v>19</v>
      </c>
      <c r="C105" s="297">
        <f t="shared" si="92"/>
        <v>5.2620489242623281</v>
      </c>
      <c r="D105" s="298">
        <f t="shared" si="92"/>
        <v>6.0405704704487091</v>
      </c>
      <c r="E105" s="298">
        <f t="shared" ref="E105:G105" si="97">E58/E11</f>
        <v>5.1080959816220677</v>
      </c>
      <c r="F105" s="298">
        <f t="shared" si="97"/>
        <v>5.8357127178738288</v>
      </c>
      <c r="G105" s="298">
        <f t="shared" si="97"/>
        <v>5.2093051654658691</v>
      </c>
      <c r="H105" s="140">
        <f t="shared" si="92"/>
        <v>4.0307542976832105</v>
      </c>
      <c r="I105" s="193">
        <f t="shared" si="90"/>
        <v>4.7170652999240694</v>
      </c>
      <c r="J105" s="222">
        <f t="shared" si="90"/>
        <v>3.8347952590817682</v>
      </c>
      <c r="L105" s="421">
        <f t="shared" si="94"/>
        <v>-0.1870379112319058</v>
      </c>
    </row>
    <row r="106" spans="1:12" ht="20.100000000000001" customHeight="1" thickBot="1" x14ac:dyDescent="0.3">
      <c r="A106" s="57"/>
      <c r="B106" t="s">
        <v>20</v>
      </c>
      <c r="C106" s="297">
        <f t="shared" si="92"/>
        <v>6.8230739450251647</v>
      </c>
      <c r="D106" s="298">
        <f t="shared" si="92"/>
        <v>8.8369933796221538</v>
      </c>
      <c r="E106" s="298">
        <f t="shared" ref="E106:G106" si="98">E59/E12</f>
        <v>12.302329499978937</v>
      </c>
      <c r="F106" s="298">
        <f t="shared" si="98"/>
        <v>11.966287794066815</v>
      </c>
      <c r="G106" s="298">
        <f t="shared" si="98"/>
        <v>13.443973015401587</v>
      </c>
      <c r="H106" s="140">
        <f t="shared" si="92"/>
        <v>12.377063668823133</v>
      </c>
      <c r="I106" s="193">
        <f t="shared" si="90"/>
        <v>12.76038338658147</v>
      </c>
      <c r="J106" s="222">
        <f t="shared" si="90"/>
        <v>12.91443397225458</v>
      </c>
      <c r="L106" s="422">
        <f t="shared" si="94"/>
        <v>1.2072567179690378E-2</v>
      </c>
    </row>
    <row r="107" spans="1:12" ht="20.100000000000001" customHeight="1" thickBot="1" x14ac:dyDescent="0.3">
      <c r="A107" s="10" t="s">
        <v>15</v>
      </c>
      <c r="B107" s="11"/>
      <c r="C107" s="134">
        <f t="shared" si="92"/>
        <v>13.142143378334337</v>
      </c>
      <c r="D107" s="155">
        <f t="shared" si="92"/>
        <v>14.005606159422275</v>
      </c>
      <c r="E107" s="155">
        <f t="shared" ref="E107:G107" si="99">E60/E13</f>
        <v>15.710852034383059</v>
      </c>
      <c r="F107" s="155">
        <f t="shared" si="99"/>
        <v>16.516943049386594</v>
      </c>
      <c r="G107" s="155">
        <f t="shared" si="99"/>
        <v>16.82118789067847</v>
      </c>
      <c r="H107" s="147">
        <f t="shared" si="92"/>
        <v>16.07304672650546</v>
      </c>
      <c r="I107" s="243">
        <f t="shared" si="90"/>
        <v>16.212117118638343</v>
      </c>
      <c r="J107" s="223">
        <f t="shared" si="90"/>
        <v>16.354235936458355</v>
      </c>
      <c r="L107" s="420">
        <f t="shared" si="94"/>
        <v>8.7662096677444401E-3</v>
      </c>
    </row>
    <row r="108" spans="1:12" ht="20.100000000000001" customHeight="1" x14ac:dyDescent="0.25">
      <c r="A108" s="57"/>
      <c r="B108" t="s">
        <v>19</v>
      </c>
      <c r="C108" s="297">
        <f t="shared" si="92"/>
        <v>5.1147887199188133</v>
      </c>
      <c r="D108" s="298">
        <f t="shared" si="92"/>
        <v>5.2895655371650996</v>
      </c>
      <c r="E108" s="298">
        <f t="shared" ref="E108:G108" si="100">E61/E14</f>
        <v>5.6004374635034688</v>
      </c>
      <c r="F108" s="298">
        <f t="shared" si="100"/>
        <v>6.8182032145974905</v>
      </c>
      <c r="G108" s="298">
        <f t="shared" si="100"/>
        <v>7.5078729790931593</v>
      </c>
      <c r="H108" s="140">
        <f t="shared" si="92"/>
        <v>9.8198744363659891</v>
      </c>
      <c r="I108" s="193">
        <f t="shared" si="90"/>
        <v>11.022431459429521</v>
      </c>
      <c r="J108" s="222">
        <f t="shared" si="90"/>
        <v>11.203927062063725</v>
      </c>
      <c r="L108" s="421">
        <f t="shared" si="94"/>
        <v>1.6466022338377722E-2</v>
      </c>
    </row>
    <row r="109" spans="1:12" ht="20.100000000000001" customHeight="1" thickBot="1" x14ac:dyDescent="0.3">
      <c r="A109" s="57"/>
      <c r="B109" t="s">
        <v>20</v>
      </c>
      <c r="C109" s="297">
        <f t="shared" si="92"/>
        <v>15.511855204904499</v>
      </c>
      <c r="D109" s="298">
        <f t="shared" si="92"/>
        <v>15.502277012025084</v>
      </c>
      <c r="E109" s="298">
        <f t="shared" ref="E109:G109" si="101">E62/E15</f>
        <v>17.131300009900471</v>
      </c>
      <c r="F109" s="298">
        <f t="shared" si="101"/>
        <v>17.044880398601446</v>
      </c>
      <c r="G109" s="298">
        <f t="shared" si="101"/>
        <v>17.169992446042457</v>
      </c>
      <c r="H109" s="140">
        <f t="shared" si="92"/>
        <v>16.303610584876012</v>
      </c>
      <c r="I109" s="193">
        <f t="shared" si="90"/>
        <v>16.341855667248208</v>
      </c>
      <c r="J109" s="222">
        <f t="shared" si="90"/>
        <v>16.589787860623908</v>
      </c>
      <c r="L109" s="422">
        <f t="shared" si="94"/>
        <v>1.517160587047634E-2</v>
      </c>
    </row>
    <row r="110" spans="1:12" ht="20.100000000000001" customHeight="1" thickBot="1" x14ac:dyDescent="0.3">
      <c r="A110" s="10" t="s">
        <v>8</v>
      </c>
      <c r="B110" s="11"/>
      <c r="C110" s="134">
        <f t="shared" si="92"/>
        <v>6.3988203266787655</v>
      </c>
      <c r="D110" s="155">
        <f t="shared" si="92"/>
        <v>3.142810838843511</v>
      </c>
      <c r="E110" s="155">
        <f t="shared" ref="E110:G110" si="102">E63/E16</f>
        <v>3.4584985053288277</v>
      </c>
      <c r="F110" s="155">
        <f t="shared" si="102"/>
        <v>2.8007500021904268</v>
      </c>
      <c r="G110" s="155">
        <f t="shared" si="102"/>
        <v>3.0593498746433818</v>
      </c>
      <c r="H110" s="147">
        <f t="shared" si="92"/>
        <v>7.2157480314960631</v>
      </c>
      <c r="I110" s="243">
        <f t="shared" si="90"/>
        <v>23.902439024390244</v>
      </c>
      <c r="J110" s="223">
        <f t="shared" si="90"/>
        <v>8.3611632270168847</v>
      </c>
      <c r="L110" s="420">
        <f t="shared" si="94"/>
        <v>-0.65019623233908952</v>
      </c>
    </row>
    <row r="111" spans="1:12" ht="20.100000000000001" customHeight="1" thickBot="1" x14ac:dyDescent="0.3">
      <c r="A111" s="57"/>
      <c r="B111" t="s">
        <v>19</v>
      </c>
      <c r="C111" s="297">
        <f t="shared" si="92"/>
        <v>6.3988203266787655</v>
      </c>
      <c r="D111" s="298">
        <f t="shared" si="92"/>
        <v>3.142810838843511</v>
      </c>
      <c r="E111" s="298">
        <f t="shared" ref="E111:G111" si="103">E64/E17</f>
        <v>3.4584985053288277</v>
      </c>
      <c r="F111" s="298">
        <f t="shared" si="103"/>
        <v>2.8007500021904268</v>
      </c>
      <c r="G111" s="298">
        <f t="shared" si="103"/>
        <v>3.0593498746433818</v>
      </c>
      <c r="H111" s="140">
        <f t="shared" si="92"/>
        <v>7.2157480314960631</v>
      </c>
      <c r="I111" s="193">
        <f t="shared" si="90"/>
        <v>23.902439024390244</v>
      </c>
      <c r="J111" s="222">
        <f t="shared" si="90"/>
        <v>8.3611632270168847</v>
      </c>
      <c r="L111" s="423">
        <f t="shared" si="94"/>
        <v>-0.65019623233908952</v>
      </c>
    </row>
    <row r="112" spans="1:12" ht="20.100000000000001" customHeight="1" thickBot="1" x14ac:dyDescent="0.3">
      <c r="A112" s="10" t="s">
        <v>16</v>
      </c>
      <c r="B112" s="11"/>
      <c r="C112" s="134">
        <f t="shared" si="92"/>
        <v>13.75466297322253</v>
      </c>
      <c r="D112" s="155">
        <f t="shared" si="92"/>
        <v>10.495685902002691</v>
      </c>
      <c r="E112" s="155">
        <f t="shared" ref="E112:G112" si="104">E65/E18</f>
        <v>12.950920856147336</v>
      </c>
      <c r="F112" s="155">
        <f t="shared" si="104"/>
        <v>10.068164450557848</v>
      </c>
      <c r="G112" s="155">
        <f t="shared" si="104"/>
        <v>9.1511891531451433</v>
      </c>
      <c r="H112" s="147">
        <f t="shared" si="92"/>
        <v>8.5986398010455254</v>
      </c>
      <c r="I112" s="243">
        <f t="shared" si="90"/>
        <v>8.4994606256742173</v>
      </c>
      <c r="J112" s="223">
        <f t="shared" si="90"/>
        <v>8.4969394695080478</v>
      </c>
      <c r="L112" s="420">
        <f t="shared" si="94"/>
        <v>-2.9662543038953804E-4</v>
      </c>
    </row>
    <row r="113" spans="1:12" ht="20.100000000000001" customHeight="1" x14ac:dyDescent="0.25">
      <c r="A113" s="57"/>
      <c r="B113" t="s">
        <v>19</v>
      </c>
      <c r="C113" s="297">
        <f t="shared" si="92"/>
        <v>13.797621834183794</v>
      </c>
      <c r="D113" s="298">
        <f t="shared" si="92"/>
        <v>10.172654342518312</v>
      </c>
      <c r="E113" s="298">
        <f t="shared" ref="E113:G113" si="105">E66/E19</f>
        <v>12.269485404754739</v>
      </c>
      <c r="F113" s="298">
        <f t="shared" si="105"/>
        <v>9.5459190190318051</v>
      </c>
      <c r="G113" s="298">
        <f t="shared" si="105"/>
        <v>8.1287145312041584</v>
      </c>
      <c r="H113" s="140">
        <f t="shared" si="92"/>
        <v>8.0191824477538756</v>
      </c>
      <c r="I113" s="193">
        <f t="shared" si="90"/>
        <v>7.9973045822102424</v>
      </c>
      <c r="J113" s="222">
        <f t="shared" si="90"/>
        <v>8.3388797750175776</v>
      </c>
      <c r="L113" s="421">
        <f t="shared" si="94"/>
        <v>4.2711289697176053E-2</v>
      </c>
    </row>
    <row r="114" spans="1:12" ht="20.100000000000001" customHeight="1" thickBot="1" x14ac:dyDescent="0.3">
      <c r="A114" s="57"/>
      <c r="B114" t="s">
        <v>20</v>
      </c>
      <c r="C114" s="297">
        <f t="shared" si="92"/>
        <v>10.685618729096991</v>
      </c>
      <c r="D114" s="298">
        <f t="shared" si="92"/>
        <v>13.675536480686695</v>
      </c>
      <c r="E114" s="298">
        <f t="shared" ref="E114:G114" si="106">E67/E20</f>
        <v>14.283318623124448</v>
      </c>
      <c r="F114" s="298">
        <f t="shared" si="106"/>
        <v>12.127423822714681</v>
      </c>
      <c r="G114" s="298">
        <f t="shared" si="106"/>
        <v>10.3056646632909</v>
      </c>
      <c r="H114" s="140">
        <f t="shared" si="92"/>
        <v>11.391021854695806</v>
      </c>
      <c r="I114" s="193">
        <f t="shared" si="90"/>
        <v>9.2537112010796214</v>
      </c>
      <c r="J114" s="222">
        <f t="shared" si="90"/>
        <v>13.180555555555555</v>
      </c>
      <c r="L114" s="422">
        <f t="shared" si="94"/>
        <v>0.42435345875261299</v>
      </c>
    </row>
    <row r="115" spans="1:12" ht="20.100000000000001" customHeight="1" thickBot="1" x14ac:dyDescent="0.3">
      <c r="A115" s="10" t="s">
        <v>21</v>
      </c>
      <c r="B115" s="11"/>
      <c r="C115" s="134">
        <f t="shared" si="92"/>
        <v>21.465735798703776</v>
      </c>
      <c r="D115" s="155">
        <f t="shared" si="92"/>
        <v>14.720789007092199</v>
      </c>
      <c r="E115" s="155">
        <f t="shared" ref="E115:G115" si="107">E68/E21</f>
        <v>12.061285530956013</v>
      </c>
      <c r="F115" s="155">
        <f t="shared" si="107"/>
        <v>11.294826300496284</v>
      </c>
      <c r="G115" s="155">
        <f t="shared" si="107"/>
        <v>13.343641876226146</v>
      </c>
      <c r="H115" s="147">
        <f t="shared" si="92"/>
        <v>19.41244961934617</v>
      </c>
      <c r="I115" s="243">
        <f t="shared" si="90"/>
        <v>20.789290681502088</v>
      </c>
      <c r="J115" s="223">
        <f t="shared" si="90"/>
        <v>23.485362095531588</v>
      </c>
      <c r="L115" s="420">
        <f t="shared" si="94"/>
        <v>0.12968558934184382</v>
      </c>
    </row>
    <row r="116" spans="1:12" ht="20.100000000000001" customHeight="1" x14ac:dyDescent="0.25">
      <c r="A116" s="57"/>
      <c r="B116" t="s">
        <v>19</v>
      </c>
      <c r="C116" s="297">
        <f t="shared" si="92"/>
        <v>13.936639505479068</v>
      </c>
      <c r="D116" s="298">
        <f t="shared" si="92"/>
        <v>11.378264268960125</v>
      </c>
      <c r="E116" s="298">
        <f t="shared" ref="E116:G116" si="108">E69/E22</f>
        <v>15.149018548532325</v>
      </c>
      <c r="F116" s="298">
        <f t="shared" si="108"/>
        <v>19.160603080957063</v>
      </c>
      <c r="G116" s="298">
        <f t="shared" si="108"/>
        <v>16.752188672503127</v>
      </c>
      <c r="H116" s="140">
        <f t="shared" si="92"/>
        <v>18.689766839378237</v>
      </c>
      <c r="I116" s="193">
        <f t="shared" si="90"/>
        <v>16.660919540229884</v>
      </c>
      <c r="J116" s="222">
        <f t="shared" si="90"/>
        <v>19.929924242424242</v>
      </c>
      <c r="L116" s="421">
        <f t="shared" si="94"/>
        <v>0.19620794004202083</v>
      </c>
    </row>
    <row r="117" spans="1:12" ht="20.100000000000001" customHeight="1" thickBot="1" x14ac:dyDescent="0.3">
      <c r="A117" s="57"/>
      <c r="B117" t="s">
        <v>20</v>
      </c>
      <c r="C117" s="297">
        <f t="shared" si="92"/>
        <v>25.330737054666091</v>
      </c>
      <c r="D117" s="298">
        <f t="shared" si="92"/>
        <v>15.272769528728212</v>
      </c>
      <c r="E117" s="298">
        <f t="shared" ref="E117:G117" si="109">E70/E23</f>
        <v>11.670965318642795</v>
      </c>
      <c r="F117" s="298">
        <f t="shared" si="109"/>
        <v>10.625188347564038</v>
      </c>
      <c r="G117" s="298">
        <f t="shared" si="109"/>
        <v>12.49340404670648</v>
      </c>
      <c r="H117" s="140">
        <f t="shared" si="92"/>
        <v>19.655191167672811</v>
      </c>
      <c r="I117" s="193">
        <f t="shared" si="92"/>
        <v>23.141921397379914</v>
      </c>
      <c r="J117" s="222">
        <f t="shared" si="92"/>
        <v>24.176297386823702</v>
      </c>
      <c r="L117" s="422">
        <f t="shared" si="94"/>
        <v>4.469706605955797E-2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110">C71/C24</f>
        <v>8.5465300809799558</v>
      </c>
      <c r="D118" s="155">
        <f t="shared" si="110"/>
        <v>10.986867547585044</v>
      </c>
      <c r="E118" s="155">
        <f t="shared" ref="E118:G118" si="111">E71/E24</f>
        <v>8.4069324817011086</v>
      </c>
      <c r="F118" s="155">
        <f t="shared" si="111"/>
        <v>8.1401663674342579</v>
      </c>
      <c r="G118" s="155">
        <f t="shared" si="111"/>
        <v>7.8997118247652534</v>
      </c>
      <c r="H118" s="147">
        <f t="shared" si="110"/>
        <v>7.5850905705201672</v>
      </c>
      <c r="I118" s="243">
        <f t="shared" si="110"/>
        <v>6.4307046322923842</v>
      </c>
      <c r="J118" s="223">
        <f t="shared" si="110"/>
        <v>8.4483604871568243</v>
      </c>
      <c r="L118" s="420">
        <f t="shared" si="94"/>
        <v>0.31375346408115101</v>
      </c>
    </row>
    <row r="119" spans="1:12" ht="20.100000000000001" customHeight="1" x14ac:dyDescent="0.25">
      <c r="A119" s="57"/>
      <c r="B119" t="s">
        <v>19</v>
      </c>
      <c r="C119" s="297">
        <f t="shared" si="110"/>
        <v>3.6284859094941284</v>
      </c>
      <c r="D119" s="298">
        <f t="shared" si="110"/>
        <v>4.1276205297506872</v>
      </c>
      <c r="E119" s="298">
        <f t="shared" ref="E119:G119" si="112">E72/E25</f>
        <v>3.0479738698719623</v>
      </c>
      <c r="F119" s="298">
        <f t="shared" si="112"/>
        <v>3.3002096269322321</v>
      </c>
      <c r="G119" s="298">
        <f t="shared" si="112"/>
        <v>3.3803129133786434</v>
      </c>
      <c r="H119" s="140">
        <f t="shared" si="110"/>
        <v>3.404835171807445</v>
      </c>
      <c r="I119" s="193">
        <f t="shared" si="110"/>
        <v>3.7006175173282925</v>
      </c>
      <c r="J119" s="222">
        <f t="shared" si="110"/>
        <v>3.4983957588233263</v>
      </c>
      <c r="L119" s="421">
        <f t="shared" si="94"/>
        <v>-5.4645409194020868E-2</v>
      </c>
    </row>
    <row r="120" spans="1:12" ht="20.100000000000001" customHeight="1" thickBot="1" x14ac:dyDescent="0.3">
      <c r="A120" s="57"/>
      <c r="B120" t="s">
        <v>20</v>
      </c>
      <c r="C120" s="297">
        <f t="shared" si="110"/>
        <v>10.259959904540468</v>
      </c>
      <c r="D120" s="298">
        <f t="shared" si="110"/>
        <v>12.094985714576364</v>
      </c>
      <c r="E120" s="298">
        <f t="shared" ref="E120:G120" si="113">E73/E26</f>
        <v>13.422789193842663</v>
      </c>
      <c r="F120" s="298">
        <f t="shared" si="113"/>
        <v>12.650576311027072</v>
      </c>
      <c r="G120" s="298">
        <f t="shared" si="113"/>
        <v>11.758965825628753</v>
      </c>
      <c r="H120" s="140">
        <f t="shared" si="110"/>
        <v>11.155195169624369</v>
      </c>
      <c r="I120" s="193">
        <f t="shared" si="110"/>
        <v>9.5801639916259589</v>
      </c>
      <c r="J120" s="222">
        <f t="shared" si="110"/>
        <v>13.079472585642968</v>
      </c>
      <c r="L120" s="422">
        <f t="shared" si="94"/>
        <v>0.36526604315706512</v>
      </c>
    </row>
    <row r="121" spans="1:12" ht="20.100000000000001" customHeight="1" thickBot="1" x14ac:dyDescent="0.3">
      <c r="A121" s="10" t="s">
        <v>14</v>
      </c>
      <c r="B121" s="11"/>
      <c r="C121" s="134">
        <f t="shared" si="110"/>
        <v>8.8219907864146805</v>
      </c>
      <c r="D121" s="155">
        <f t="shared" si="110"/>
        <v>7.9278075188695167</v>
      </c>
      <c r="E121" s="155">
        <f t="shared" ref="E121:G121" si="114">E74/E27</f>
        <v>5.3059111054299448</v>
      </c>
      <c r="F121" s="155">
        <f t="shared" si="114"/>
        <v>7.4216689735864705</v>
      </c>
      <c r="G121" s="155">
        <f t="shared" si="114"/>
        <v>7.9880529372729274</v>
      </c>
      <c r="H121" s="147">
        <f t="shared" si="110"/>
        <v>7.2883683203729488</v>
      </c>
      <c r="I121" s="243">
        <f t="shared" si="110"/>
        <v>6.862404679055305</v>
      </c>
      <c r="J121" s="223">
        <f t="shared" si="110"/>
        <v>6.7829214754857405</v>
      </c>
      <c r="L121" s="420">
        <f t="shared" si="94"/>
        <v>-1.1582412767372145E-2</v>
      </c>
    </row>
    <row r="122" spans="1:12" ht="20.100000000000001" customHeight="1" x14ac:dyDescent="0.25">
      <c r="A122" s="57"/>
      <c r="B122" t="s">
        <v>19</v>
      </c>
      <c r="C122" s="297">
        <f t="shared" si="110"/>
        <v>6.3294754986456541</v>
      </c>
      <c r="D122" s="298">
        <f t="shared" si="110"/>
        <v>6.9627473806752036</v>
      </c>
      <c r="E122" s="298">
        <f t="shared" ref="E122:G122" si="115">E75/E28</f>
        <v>3.5215049578031699</v>
      </c>
      <c r="F122" s="298">
        <f t="shared" si="115"/>
        <v>3.6882277549016935</v>
      </c>
      <c r="G122" s="298">
        <f t="shared" si="115"/>
        <v>7.741148662240998</v>
      </c>
      <c r="H122" s="140">
        <f t="shared" si="110"/>
        <v>8.2541670192063634</v>
      </c>
      <c r="I122" s="193">
        <f t="shared" si="110"/>
        <v>10.979810996563574</v>
      </c>
      <c r="J122" s="222">
        <f t="shared" si="110"/>
        <v>8.5710227272727266</v>
      </c>
      <c r="L122" s="421">
        <f t="shared" si="94"/>
        <v>-0.21938340013728302</v>
      </c>
    </row>
    <row r="123" spans="1:12" ht="20.100000000000001" customHeight="1" thickBot="1" x14ac:dyDescent="0.3">
      <c r="A123" s="57"/>
      <c r="B123" t="s">
        <v>20</v>
      </c>
      <c r="C123" s="297">
        <f t="shared" si="110"/>
        <v>8.9119602510088356</v>
      </c>
      <c r="D123" s="298">
        <f t="shared" si="110"/>
        <v>7.9974662107569694</v>
      </c>
      <c r="E123" s="298">
        <f t="shared" ref="E123:G123" si="116">E76/E29</f>
        <v>8.7960602745288234</v>
      </c>
      <c r="F123" s="298">
        <f t="shared" si="116"/>
        <v>9.0921549679346398</v>
      </c>
      <c r="G123" s="298">
        <f t="shared" si="116"/>
        <v>8.0119546351901025</v>
      </c>
      <c r="H123" s="140">
        <f t="shared" si="110"/>
        <v>7.2207434439899165</v>
      </c>
      <c r="I123" s="193">
        <f t="shared" si="110"/>
        <v>6.4741148829295954</v>
      </c>
      <c r="J123" s="222">
        <f t="shared" si="110"/>
        <v>6.704032301384089</v>
      </c>
      <c r="L123" s="422">
        <f t="shared" si="94"/>
        <v>3.5513336203026095E-2</v>
      </c>
    </row>
    <row r="124" spans="1:12" ht="20.100000000000001" customHeight="1" thickBot="1" x14ac:dyDescent="0.3">
      <c r="A124" s="10" t="s">
        <v>9</v>
      </c>
      <c r="B124" s="11"/>
      <c r="C124" s="134">
        <f t="shared" si="110"/>
        <v>8.6157584549226236</v>
      </c>
      <c r="D124" s="155">
        <f t="shared" si="110"/>
        <v>9.2267089803991489</v>
      </c>
      <c r="E124" s="155">
        <f t="shared" ref="E124:G124" si="117">E77/E30</f>
        <v>10.043909773256988</v>
      </c>
      <c r="F124" s="155">
        <f t="shared" si="117"/>
        <v>9.7347836212761418</v>
      </c>
      <c r="G124" s="155">
        <f t="shared" si="117"/>
        <v>11.959347444545473</v>
      </c>
      <c r="H124" s="147">
        <f t="shared" si="110"/>
        <v>11.163369437820798</v>
      </c>
      <c r="I124" s="243">
        <f t="shared" si="110"/>
        <v>12.176586456558773</v>
      </c>
      <c r="J124" s="223">
        <f t="shared" si="110"/>
        <v>11.060298660982145</v>
      </c>
      <c r="L124" s="420">
        <f t="shared" si="94"/>
        <v>-9.1674936942229265E-2</v>
      </c>
    </row>
    <row r="125" spans="1:12" ht="20.100000000000001" customHeight="1" x14ac:dyDescent="0.25">
      <c r="A125" s="57"/>
      <c r="B125" t="s">
        <v>19</v>
      </c>
      <c r="C125" s="297">
        <f t="shared" si="110"/>
        <v>8.7338098076509976</v>
      </c>
      <c r="D125" s="298">
        <f t="shared" si="110"/>
        <v>9.4251186024077285</v>
      </c>
      <c r="E125" s="298">
        <f t="shared" ref="E125:G125" si="118">E78/E31</f>
        <v>10.664575407843053</v>
      </c>
      <c r="F125" s="298">
        <f t="shared" si="118"/>
        <v>10.901297215418332</v>
      </c>
      <c r="G125" s="298">
        <f t="shared" si="118"/>
        <v>11.843918106184637</v>
      </c>
      <c r="H125" s="140">
        <f t="shared" si="110"/>
        <v>11.565705457306736</v>
      </c>
      <c r="I125" s="193">
        <f t="shared" si="110"/>
        <v>11.261819288104654</v>
      </c>
      <c r="J125" s="222">
        <f t="shared" si="110"/>
        <v>11.443027053375578</v>
      </c>
      <c r="L125" s="421">
        <f t="shared" si="94"/>
        <v>1.6090452229359248E-2</v>
      </c>
    </row>
    <row r="126" spans="1:12" ht="20.100000000000001" customHeight="1" thickBot="1" x14ac:dyDescent="0.3">
      <c r="A126" s="57"/>
      <c r="B126" t="s">
        <v>20</v>
      </c>
      <c r="C126" s="297">
        <f t="shared" si="110"/>
        <v>8.2175515374870436</v>
      </c>
      <c r="D126" s="298">
        <f t="shared" si="110"/>
        <v>8.0282708076336977</v>
      </c>
      <c r="E126" s="298">
        <f t="shared" ref="E126:G126" si="119">E79/E32</f>
        <v>7.1393181615747752</v>
      </c>
      <c r="F126" s="298">
        <f t="shared" si="119"/>
        <v>6.851706407841232</v>
      </c>
      <c r="G126" s="298">
        <f t="shared" si="119"/>
        <v>12.583021167125514</v>
      </c>
      <c r="H126" s="140">
        <f t="shared" si="110"/>
        <v>10.200869445999521</v>
      </c>
      <c r="I126" s="193">
        <f t="shared" si="110"/>
        <v>18.576841209025115</v>
      </c>
      <c r="J126" s="222">
        <f t="shared" si="110"/>
        <v>9.8175717383390584</v>
      </c>
      <c r="L126" s="422">
        <f t="shared" si="94"/>
        <v>-0.47151554842545429</v>
      </c>
    </row>
    <row r="127" spans="1:12" ht="20.100000000000001" customHeight="1" thickBot="1" x14ac:dyDescent="0.3">
      <c r="A127" s="10" t="s">
        <v>12</v>
      </c>
      <c r="B127" s="11"/>
      <c r="C127" s="134">
        <f t="shared" si="110"/>
        <v>6.5114133195300425</v>
      </c>
      <c r="D127" s="155">
        <f t="shared" si="110"/>
        <v>6.194533158108551</v>
      </c>
      <c r="E127" s="155">
        <f t="shared" ref="E127:G127" si="120">E80/E33</f>
        <v>5.8572628598213905</v>
      </c>
      <c r="F127" s="155">
        <f t="shared" si="120"/>
        <v>4.6456746925895409</v>
      </c>
      <c r="G127" s="155">
        <f t="shared" si="120"/>
        <v>5.0539941688228893</v>
      </c>
      <c r="H127" s="147">
        <f t="shared" si="110"/>
        <v>5.1890469927726599</v>
      </c>
      <c r="I127" s="243">
        <f t="shared" si="110"/>
        <v>5.2888467829438532</v>
      </c>
      <c r="J127" s="223">
        <f t="shared" si="110"/>
        <v>5.3731756509233923</v>
      </c>
      <c r="L127" s="420">
        <f t="shared" si="94"/>
        <v>1.5944660800440196E-2</v>
      </c>
    </row>
    <row r="128" spans="1:12" ht="20.100000000000001" customHeight="1" x14ac:dyDescent="0.25">
      <c r="A128" s="57"/>
      <c r="B128" t="s">
        <v>19</v>
      </c>
      <c r="C128" s="297">
        <f t="shared" si="110"/>
        <v>6.1268866254537739</v>
      </c>
      <c r="D128" s="298">
        <f t="shared" si="110"/>
        <v>5.8482320850167264</v>
      </c>
      <c r="E128" s="298">
        <f t="shared" ref="E128:G128" si="121">E81/E34</f>
        <v>5.4770008408434752</v>
      </c>
      <c r="F128" s="298">
        <f t="shared" si="121"/>
        <v>4.3489540988079645</v>
      </c>
      <c r="G128" s="298">
        <f t="shared" si="121"/>
        <v>4.6962862811374828</v>
      </c>
      <c r="H128" s="140">
        <f t="shared" si="110"/>
        <v>4.843170486730596</v>
      </c>
      <c r="I128" s="193">
        <f t="shared" si="110"/>
        <v>4.8827356300334213</v>
      </c>
      <c r="J128" s="222">
        <f t="shared" si="110"/>
        <v>5.1869986994792336</v>
      </c>
      <c r="L128" s="424">
        <f t="shared" si="94"/>
        <v>6.23140576307896E-2</v>
      </c>
    </row>
    <row r="129" spans="1:12" ht="20.100000000000001" customHeight="1" thickBot="1" x14ac:dyDescent="0.3">
      <c r="A129" s="57"/>
      <c r="B129" t="s">
        <v>20</v>
      </c>
      <c r="C129" s="297">
        <f t="shared" si="110"/>
        <v>11.811279449224065</v>
      </c>
      <c r="D129" s="298">
        <f t="shared" si="110"/>
        <v>11.039594243838907</v>
      </c>
      <c r="E129" s="298">
        <f t="shared" ref="E129:G129" si="122">E82/E35</f>
        <v>11.392946927374302</v>
      </c>
      <c r="F129" s="298">
        <f t="shared" si="122"/>
        <v>11.754864898981511</v>
      </c>
      <c r="G129" s="298">
        <f t="shared" si="122"/>
        <v>12.990164112596457</v>
      </c>
      <c r="H129" s="140">
        <f t="shared" si="110"/>
        <v>12.647336429191679</v>
      </c>
      <c r="I129" s="193">
        <f t="shared" si="110"/>
        <v>13.370451853105433</v>
      </c>
      <c r="J129" s="222">
        <f t="shared" si="110"/>
        <v>12.925171223184469</v>
      </c>
      <c r="L129" s="425">
        <f t="shared" si="94"/>
        <v>-3.3303334458180067E-2</v>
      </c>
    </row>
    <row r="130" spans="1:12" ht="20.100000000000001" customHeight="1" thickBot="1" x14ac:dyDescent="0.3">
      <c r="A130" s="10" t="s">
        <v>11</v>
      </c>
      <c r="B130" s="11"/>
      <c r="C130" s="134">
        <f t="shared" si="110"/>
        <v>9.4593915192518825</v>
      </c>
      <c r="D130" s="155">
        <f t="shared" si="110"/>
        <v>9.8262393081334114</v>
      </c>
      <c r="E130" s="155">
        <f t="shared" ref="E130:G130" si="123">E83/E36</f>
        <v>9.8714347596235577</v>
      </c>
      <c r="F130" s="155">
        <f t="shared" si="123"/>
        <v>9.5642067097241092</v>
      </c>
      <c r="G130" s="155">
        <f t="shared" si="123"/>
        <v>8.986912153786843</v>
      </c>
      <c r="H130" s="147">
        <f t="shared" si="110"/>
        <v>9.5218006133766568</v>
      </c>
      <c r="I130" s="243">
        <f t="shared" si="110"/>
        <v>8.8099109380331075</v>
      </c>
      <c r="J130" s="223">
        <f t="shared" si="110"/>
        <v>9.6663355279681387</v>
      </c>
      <c r="L130" s="420">
        <f t="shared" si="94"/>
        <v>9.7211492370232258E-2</v>
      </c>
    </row>
    <row r="131" spans="1:12" ht="20.100000000000001" customHeight="1" x14ac:dyDescent="0.25">
      <c r="A131" s="57"/>
      <c r="B131" t="s">
        <v>19</v>
      </c>
      <c r="C131" s="297">
        <f t="shared" si="110"/>
        <v>9.1420220353026309</v>
      </c>
      <c r="D131" s="298">
        <f t="shared" si="110"/>
        <v>9.5823808898524234</v>
      </c>
      <c r="E131" s="298">
        <f t="shared" ref="E131:G131" si="124">E84/E37</f>
        <v>9.6075923361953901</v>
      </c>
      <c r="F131" s="298">
        <f t="shared" si="124"/>
        <v>9.1216037233935268</v>
      </c>
      <c r="G131" s="298">
        <f t="shared" si="124"/>
        <v>8.5402556197665742</v>
      </c>
      <c r="H131" s="140">
        <f t="shared" si="110"/>
        <v>9.1164423907636731</v>
      </c>
      <c r="I131" s="193">
        <f t="shared" si="110"/>
        <v>8.5654941501483144</v>
      </c>
      <c r="J131" s="222">
        <f t="shared" si="110"/>
        <v>9.2775703199576629</v>
      </c>
      <c r="L131" s="421">
        <f t="shared" si="94"/>
        <v>8.3133110282612083E-2</v>
      </c>
    </row>
    <row r="132" spans="1:12" ht="20.100000000000001" customHeight="1" thickBot="1" x14ac:dyDescent="0.3">
      <c r="A132" s="57"/>
      <c r="B132" t="s">
        <v>20</v>
      </c>
      <c r="C132" s="297">
        <f t="shared" si="110"/>
        <v>13.309875060640524</v>
      </c>
      <c r="D132" s="298">
        <f t="shared" si="110"/>
        <v>12.84427106221032</v>
      </c>
      <c r="E132" s="298">
        <f t="shared" ref="E132:G132" si="125">E85/E38</f>
        <v>13.680904612950778</v>
      </c>
      <c r="F132" s="298">
        <f t="shared" si="125"/>
        <v>13.68610844429603</v>
      </c>
      <c r="G132" s="298">
        <f t="shared" si="125"/>
        <v>13.811972377929358</v>
      </c>
      <c r="H132" s="140">
        <f t="shared" si="110"/>
        <v>13.704018830429666</v>
      </c>
      <c r="I132" s="193">
        <f t="shared" si="110"/>
        <v>11.787375930521092</v>
      </c>
      <c r="J132" s="222">
        <f t="shared" si="110"/>
        <v>13.447991339908588</v>
      </c>
      <c r="L132" s="422">
        <f t="shared" si="94"/>
        <v>0.14088083888863331</v>
      </c>
    </row>
    <row r="133" spans="1:12" ht="20.100000000000001" customHeight="1" thickBot="1" x14ac:dyDescent="0.3">
      <c r="A133" s="10" t="s">
        <v>6</v>
      </c>
      <c r="B133" s="11"/>
      <c r="C133" s="134">
        <f t="shared" si="110"/>
        <v>10.43620664331918</v>
      </c>
      <c r="D133" s="155">
        <f t="shared" si="110"/>
        <v>10.88841256916583</v>
      </c>
      <c r="E133" s="155">
        <f t="shared" ref="E133:G133" si="126">E86/E39</f>
        <v>11.564204729106528</v>
      </c>
      <c r="F133" s="155">
        <f t="shared" si="126"/>
        <v>11.385769280766009</v>
      </c>
      <c r="G133" s="155">
        <f t="shared" si="126"/>
        <v>11.54696915497485</v>
      </c>
      <c r="H133" s="147">
        <f t="shared" si="110"/>
        <v>11.847321698819398</v>
      </c>
      <c r="I133" s="243">
        <f t="shared" si="110"/>
        <v>10.886674972417117</v>
      </c>
      <c r="J133" s="223">
        <f t="shared" si="110"/>
        <v>11.939593108475753</v>
      </c>
      <c r="L133" s="420">
        <f t="shared" si="94"/>
        <v>9.671622774872482E-2</v>
      </c>
    </row>
    <row r="134" spans="1:12" ht="20.100000000000001" customHeight="1" x14ac:dyDescent="0.25">
      <c r="A134" s="57"/>
      <c r="B134" t="s">
        <v>19</v>
      </c>
      <c r="C134" s="297">
        <f t="shared" ref="C134:J141" si="127">C87/C40</f>
        <v>9.8919608108893069</v>
      </c>
      <c r="D134" s="298">
        <f t="shared" si="127"/>
        <v>10.222273866177959</v>
      </c>
      <c r="E134" s="298">
        <f t="shared" ref="E134:G134" si="128">E87/E40</f>
        <v>10.884497388649878</v>
      </c>
      <c r="F134" s="298">
        <f t="shared" si="128"/>
        <v>10.921248172712415</v>
      </c>
      <c r="G134" s="298">
        <f t="shared" si="128"/>
        <v>11.145371672880655</v>
      </c>
      <c r="H134" s="140">
        <f t="shared" si="127"/>
        <v>11.247180368455115</v>
      </c>
      <c r="I134" s="193">
        <f t="shared" si="127"/>
        <v>10.388122524933019</v>
      </c>
      <c r="J134" s="222">
        <f t="shared" si="127"/>
        <v>11.116319253654696</v>
      </c>
      <c r="L134" s="421">
        <f t="shared" si="94"/>
        <v>7.009897380146396E-2</v>
      </c>
    </row>
    <row r="135" spans="1:12" ht="20.100000000000001" customHeight="1" thickBot="1" x14ac:dyDescent="0.3">
      <c r="A135" s="57"/>
      <c r="B135" t="s">
        <v>20</v>
      </c>
      <c r="C135" s="297">
        <f t="shared" si="127"/>
        <v>12.334912173097759</v>
      </c>
      <c r="D135" s="298">
        <f t="shared" si="127"/>
        <v>13.561115615735471</v>
      </c>
      <c r="E135" s="298">
        <f t="shared" ref="E135:G135" si="129">E88/E41</f>
        <v>14.121246839103664</v>
      </c>
      <c r="F135" s="298">
        <f t="shared" si="129"/>
        <v>12.940262671722854</v>
      </c>
      <c r="G135" s="298">
        <f t="shared" si="129"/>
        <v>12.97013656523607</v>
      </c>
      <c r="H135" s="140">
        <f t="shared" si="127"/>
        <v>14.360667950870955</v>
      </c>
      <c r="I135" s="193">
        <f t="shared" si="127"/>
        <v>12.896769380845814</v>
      </c>
      <c r="J135" s="222">
        <f t="shared" si="127"/>
        <v>15.395216668552381</v>
      </c>
      <c r="L135" s="422">
        <f t="shared" si="94"/>
        <v>0.1937266003544455</v>
      </c>
    </row>
    <row r="136" spans="1:12" ht="20.100000000000001" customHeight="1" thickBot="1" x14ac:dyDescent="0.3">
      <c r="A136" s="10" t="s">
        <v>7</v>
      </c>
      <c r="B136" s="11"/>
      <c r="C136" s="134">
        <f t="shared" si="127"/>
        <v>17.343538291795131</v>
      </c>
      <c r="D136" s="155">
        <f t="shared" si="127"/>
        <v>15.135612348541587</v>
      </c>
      <c r="E136" s="155">
        <f t="shared" ref="E136:G136" si="130">E89/E42</f>
        <v>17.897327696503972</v>
      </c>
      <c r="F136" s="155">
        <f t="shared" si="130"/>
        <v>17.227658366505111</v>
      </c>
      <c r="G136" s="155">
        <f t="shared" si="130"/>
        <v>17.857502174372957</v>
      </c>
      <c r="H136" s="147">
        <f t="shared" si="127"/>
        <v>18.792674015294203</v>
      </c>
      <c r="I136" s="243">
        <f t="shared" si="127"/>
        <v>16.390547263681594</v>
      </c>
      <c r="J136" s="223">
        <f t="shared" si="127"/>
        <v>17.080564589130653</v>
      </c>
      <c r="L136" s="420">
        <f t="shared" si="94"/>
        <v>4.2098492158221527E-2</v>
      </c>
    </row>
    <row r="137" spans="1:12" ht="20.100000000000001" customHeight="1" x14ac:dyDescent="0.25">
      <c r="A137" s="57"/>
      <c r="B137" t="s">
        <v>19</v>
      </c>
      <c r="C137" s="297">
        <f t="shared" si="127"/>
        <v>17.493804805169436</v>
      </c>
      <c r="D137" s="298">
        <f t="shared" si="127"/>
        <v>15.20741029804255</v>
      </c>
      <c r="E137" s="298">
        <f t="shared" ref="E137:G137" si="131">E90/E43</f>
        <v>17.980713194411631</v>
      </c>
      <c r="F137" s="298">
        <f t="shared" si="131"/>
        <v>17.314812762045108</v>
      </c>
      <c r="G137" s="298">
        <f t="shared" si="131"/>
        <v>17.958278087156369</v>
      </c>
      <c r="H137" s="140">
        <f t="shared" si="127"/>
        <v>18.807260110817669</v>
      </c>
      <c r="I137" s="193">
        <f t="shared" si="127"/>
        <v>16.390547263681594</v>
      </c>
      <c r="J137" s="222">
        <f t="shared" si="127"/>
        <v>17.422370020739468</v>
      </c>
      <c r="L137" s="421">
        <f t="shared" si="94"/>
        <v>6.2952306622744786E-2</v>
      </c>
    </row>
    <row r="138" spans="1:12" ht="20.100000000000001" customHeight="1" thickBot="1" x14ac:dyDescent="0.3">
      <c r="A138" s="57"/>
      <c r="B138" t="s">
        <v>20</v>
      </c>
      <c r="C138" s="297">
        <f t="shared" si="127"/>
        <v>11.069869958122107</v>
      </c>
      <c r="D138" s="298">
        <f t="shared" si="127"/>
        <v>11.320311053508609</v>
      </c>
      <c r="E138" s="298">
        <f t="shared" ref="E138:G138" si="132">E91/E44</f>
        <v>10.660059239006607</v>
      </c>
      <c r="F138" s="298">
        <f t="shared" si="132"/>
        <v>11.922603691208574</v>
      </c>
      <c r="G138" s="298">
        <f t="shared" si="132"/>
        <v>13.913836477987422</v>
      </c>
      <c r="H138" s="140">
        <f t="shared" si="127"/>
        <v>16.46864686468647</v>
      </c>
      <c r="I138" s="193"/>
      <c r="J138" s="222">
        <f t="shared" si="127"/>
        <v>11.944116066630844</v>
      </c>
      <c r="L138" s="422"/>
    </row>
    <row r="139" spans="1:12" ht="20.100000000000001" customHeight="1" thickBot="1" x14ac:dyDescent="0.3">
      <c r="A139" s="93" t="s">
        <v>23</v>
      </c>
      <c r="B139" s="119"/>
      <c r="C139" s="135">
        <f t="shared" si="127"/>
        <v>9.8494977541431705</v>
      </c>
      <c r="D139" s="136">
        <f t="shared" si="127"/>
        <v>10.411404658338641</v>
      </c>
      <c r="E139" s="136">
        <f t="shared" ref="E139:G139" si="133">E92/E45</f>
        <v>10.813566770358026</v>
      </c>
      <c r="F139" s="136">
        <f t="shared" si="133"/>
        <v>10.404073383987129</v>
      </c>
      <c r="G139" s="136">
        <f t="shared" si="133"/>
        <v>10.469577695958263</v>
      </c>
      <c r="H139" s="211">
        <f t="shared" si="127"/>
        <v>10.599054228029409</v>
      </c>
      <c r="I139" s="244">
        <f t="shared" si="127"/>
        <v>9.7651163904059395</v>
      </c>
      <c r="J139" s="245">
        <f t="shared" si="127"/>
        <v>10.716672088450357</v>
      </c>
      <c r="L139" s="150">
        <f t="shared" si="94"/>
        <v>9.7444378541079651E-2</v>
      </c>
    </row>
    <row r="140" spans="1:12" ht="20.100000000000001" customHeight="1" x14ac:dyDescent="0.25">
      <c r="A140" s="57"/>
      <c r="B140" t="s">
        <v>19</v>
      </c>
      <c r="C140" s="426">
        <f t="shared" si="127"/>
        <v>8.7757390796270514</v>
      </c>
      <c r="D140" s="427">
        <f t="shared" si="127"/>
        <v>9.2619444743279651</v>
      </c>
      <c r="E140" s="427">
        <f t="shared" ref="E140:G140" si="134">E93/E46</f>
        <v>9.4305536237812344</v>
      </c>
      <c r="F140" s="427">
        <f t="shared" si="134"/>
        <v>8.8484319386459198</v>
      </c>
      <c r="G140" s="427">
        <f t="shared" si="134"/>
        <v>8.8521792912329182</v>
      </c>
      <c r="H140" s="428">
        <f t="shared" si="127"/>
        <v>9.1052461694452944</v>
      </c>
      <c r="I140" s="429">
        <f t="shared" si="127"/>
        <v>8.4535852038217225</v>
      </c>
      <c r="J140" s="430">
        <f t="shared" si="127"/>
        <v>9.0317731030479873</v>
      </c>
      <c r="L140" s="421">
        <f t="shared" si="94"/>
        <v>6.8395584274098975E-2</v>
      </c>
    </row>
    <row r="141" spans="1:12" ht="20.100000000000001" customHeight="1" thickBot="1" x14ac:dyDescent="0.3">
      <c r="A141" s="167"/>
      <c r="B141" s="168" t="s">
        <v>20</v>
      </c>
      <c r="C141" s="299">
        <f t="shared" si="127"/>
        <v>11.058594809175506</v>
      </c>
      <c r="D141" s="300">
        <f t="shared" si="127"/>
        <v>11.627077891387147</v>
      </c>
      <c r="E141" s="300">
        <f t="shared" ref="E141:G141" si="135">E94/E47</f>
        <v>12.500752616302254</v>
      </c>
      <c r="F141" s="300">
        <f t="shared" si="135"/>
        <v>12.284576261273349</v>
      </c>
      <c r="G141" s="300">
        <f t="shared" si="135"/>
        <v>12.259868819855148</v>
      </c>
      <c r="H141" s="144">
        <f t="shared" si="127"/>
        <v>12.265421710927663</v>
      </c>
      <c r="I141" s="431">
        <f t="shared" si="127"/>
        <v>11.252030252430998</v>
      </c>
      <c r="J141" s="432">
        <f t="shared" si="127"/>
        <v>12.77894260670281</v>
      </c>
      <c r="L141" s="422">
        <f t="shared" si="94"/>
        <v>0.13570105305590716</v>
      </c>
    </row>
    <row r="142" spans="1:12" ht="20.100000000000001" customHeight="1" x14ac:dyDescent="0.25"/>
    <row r="143" spans="1:12" ht="15.75" x14ac:dyDescent="0.25">
      <c r="A143" s="433" t="s">
        <v>41</v>
      </c>
    </row>
  </sheetData>
  <mergeCells count="41">
    <mergeCell ref="G5:G6"/>
    <mergeCell ref="A5:B6"/>
    <mergeCell ref="C5:C6"/>
    <mergeCell ref="D5:D6"/>
    <mergeCell ref="E5:E6"/>
    <mergeCell ref="F5:F6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A99:B100"/>
    <mergeCell ref="C99:C100"/>
    <mergeCell ref="D99:D100"/>
    <mergeCell ref="G99:G100"/>
    <mergeCell ref="H99:H100"/>
    <mergeCell ref="E99:E100"/>
    <mergeCell ref="F99:F100"/>
    <mergeCell ref="P52:P53"/>
    <mergeCell ref="Q52:Q53"/>
    <mergeCell ref="R52:S52"/>
    <mergeCell ref="U52:V52"/>
    <mergeCell ref="I99:J99"/>
    <mergeCell ref="H52:H53"/>
    <mergeCell ref="I52:J52"/>
    <mergeCell ref="L52:L53"/>
    <mergeCell ref="M52:M53"/>
    <mergeCell ref="N52:N53"/>
    <mergeCell ref="O52:O53"/>
    <mergeCell ref="L99:L10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C305A9B5-0435-4656-B187-176B5C85D0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700A2816-44DE-4A13-A00B-813704700D1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D40A3454-26F5-45EE-9F57-96E032664F8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BD411A30-3EFF-438D-B1C0-1FDD9B1F28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14">
    <pageSetUpPr fitToPage="1"/>
  </sheetPr>
  <dimension ref="A1:AC146"/>
  <sheetViews>
    <sheetView showGridLines="0" workbookViewId="0">
      <selection activeCell="C15" sqref="C15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65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(JAN.-MAR)</v>
      </c>
    </row>
    <row r="4" spans="1:29" ht="15.75" thickBot="1" x14ac:dyDescent="0.3"/>
    <row r="5" spans="1:29" ht="24" customHeight="1" x14ac:dyDescent="0.25">
      <c r="A5" s="474" t="s">
        <v>28</v>
      </c>
      <c r="B5" s="497"/>
      <c r="C5" s="476">
        <v>2016</v>
      </c>
      <c r="D5" s="478">
        <v>2017</v>
      </c>
      <c r="E5" s="478">
        <v>2018</v>
      </c>
      <c r="F5" s="48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88">
        <v>2019</v>
      </c>
      <c r="P5" s="478">
        <v>2020</v>
      </c>
      <c r="Q5" s="482">
        <v>2021</v>
      </c>
      <c r="R5" s="484" t="str">
        <f>I5</f>
        <v>janeiro - março</v>
      </c>
      <c r="S5" s="485"/>
      <c r="U5" s="503" t="s">
        <v>89</v>
      </c>
      <c r="V5" s="504"/>
    </row>
    <row r="6" spans="1:29" ht="20.25" customHeight="1" thickBot="1" x14ac:dyDescent="0.3">
      <c r="A6" s="498"/>
      <c r="B6" s="499"/>
      <c r="C6" s="493"/>
      <c r="D6" s="492"/>
      <c r="E6" s="492"/>
      <c r="F6" s="496"/>
      <c r="G6" s="492"/>
      <c r="H6" s="502"/>
      <c r="I6" s="246">
        <v>2021</v>
      </c>
      <c r="J6" s="203">
        <v>2022</v>
      </c>
      <c r="L6" s="506"/>
      <c r="M6" s="492"/>
      <c r="N6" s="492"/>
      <c r="O6" s="496"/>
      <c r="P6" s="492"/>
      <c r="Q6" s="502"/>
      <c r="R6" s="246">
        <v>2021</v>
      </c>
      <c r="S6" s="203">
        <v>2022</v>
      </c>
      <c r="U6" s="152" t="s">
        <v>0</v>
      </c>
      <c r="V6" s="153" t="s">
        <v>40</v>
      </c>
    </row>
    <row r="7" spans="1:29" ht="20.100000000000001" customHeight="1" thickBot="1" x14ac:dyDescent="0.3">
      <c r="A7" s="10" t="s">
        <v>10</v>
      </c>
      <c r="B7" s="11"/>
      <c r="C7" s="18">
        <v>18625525</v>
      </c>
      <c r="D7" s="19">
        <v>19983662</v>
      </c>
      <c r="E7" s="19">
        <v>20334191</v>
      </c>
      <c r="F7" s="19">
        <v>21469566</v>
      </c>
      <c r="G7" s="49">
        <v>19721315</v>
      </c>
      <c r="H7" s="20">
        <v>19829174</v>
      </c>
      <c r="I7" s="19">
        <v>3554937</v>
      </c>
      <c r="J7" s="188">
        <v>3898716</v>
      </c>
      <c r="L7" s="156">
        <f>C7/C46</f>
        <v>0.16972846980551387</v>
      </c>
      <c r="M7" s="29">
        <f>D7/D46</f>
        <v>0.17784797322324608</v>
      </c>
      <c r="N7" s="29">
        <f>E7/E46</f>
        <v>0.17665948104128135</v>
      </c>
      <c r="O7" s="29">
        <f t="shared" ref="O7:P7" si="0">F7/F46</f>
        <v>0.17230843052450254</v>
      </c>
      <c r="P7" s="29">
        <f t="shared" si="0"/>
        <v>0.17607029921839554</v>
      </c>
      <c r="Q7" s="230">
        <f>H7/H46</f>
        <v>0.17177046296762147</v>
      </c>
      <c r="R7" s="231">
        <f>I7/I46</f>
        <v>0.13718642217027441</v>
      </c>
      <c r="S7" s="232">
        <f>J7/J46</f>
        <v>0.1407487897303589</v>
      </c>
      <c r="U7" s="122">
        <f>(J7-I7)/I7</f>
        <v>9.670466734009632E-2</v>
      </c>
      <c r="V7" s="121">
        <f>(S7-R7)*100</f>
        <v>0.35623675600844895</v>
      </c>
      <c r="Y7" s="1"/>
    </row>
    <row r="8" spans="1:29" s="7" customFormat="1" ht="20.100000000000001" customHeight="1" x14ac:dyDescent="0.25">
      <c r="A8" s="31"/>
      <c r="B8" s="6" t="s">
        <v>39</v>
      </c>
      <c r="C8" s="37">
        <v>4702002</v>
      </c>
      <c r="D8" s="38">
        <v>5732995</v>
      </c>
      <c r="E8" s="38">
        <v>5593310</v>
      </c>
      <c r="F8" s="317">
        <v>6042469</v>
      </c>
      <c r="G8" s="317">
        <v>3393434</v>
      </c>
      <c r="H8" s="39">
        <v>3151091</v>
      </c>
      <c r="I8" s="38">
        <v>238738</v>
      </c>
      <c r="J8" s="189">
        <v>1010674</v>
      </c>
      <c r="L8" s="157">
        <f>C8/C7</f>
        <v>0.25244936719904537</v>
      </c>
      <c r="M8" s="40">
        <f>D8/D7</f>
        <v>0.28688410562588579</v>
      </c>
      <c r="N8" s="40">
        <f>E8/E7</f>
        <v>0.2750692171623646</v>
      </c>
      <c r="O8" s="40">
        <f t="shared" ref="O8:P8" si="1">F8/F7</f>
        <v>0.28144346280684018</v>
      </c>
      <c r="P8" s="40">
        <f t="shared" si="1"/>
        <v>0.17206935744396354</v>
      </c>
      <c r="Q8" s="233">
        <f>H8/H7</f>
        <v>0.15891186390315604</v>
      </c>
      <c r="R8" s="234">
        <f>I8/I7</f>
        <v>6.7156745675099161E-2</v>
      </c>
      <c r="S8" s="235">
        <f>J8/J7</f>
        <v>0.25923252681139125</v>
      </c>
      <c r="U8" s="123">
        <f t="shared" ref="U8:U45" si="2">(J8-I8)/I8</f>
        <v>3.2334023071316675</v>
      </c>
      <c r="V8" s="128">
        <f t="shared" ref="V8:V48" si="3">(S8-R8)*100</f>
        <v>19.207578113629211</v>
      </c>
      <c r="Y8" s="6"/>
      <c r="Z8"/>
      <c r="AA8"/>
      <c r="AB8"/>
      <c r="AC8"/>
    </row>
    <row r="9" spans="1:29" s="7" customFormat="1" ht="20.100000000000001" customHeight="1" thickBot="1" x14ac:dyDescent="0.3">
      <c r="A9" s="31"/>
      <c r="B9" s="6" t="s">
        <v>38</v>
      </c>
      <c r="C9" s="37">
        <v>13923523</v>
      </c>
      <c r="D9" s="38">
        <v>14250667</v>
      </c>
      <c r="E9" s="38">
        <v>14740881</v>
      </c>
      <c r="F9" s="317">
        <v>15427097</v>
      </c>
      <c r="G9" s="317">
        <v>16327881</v>
      </c>
      <c r="H9" s="39">
        <v>16678083</v>
      </c>
      <c r="I9" s="38">
        <v>3316199</v>
      </c>
      <c r="J9" s="189">
        <v>2888042</v>
      </c>
      <c r="L9" s="157">
        <f>C9/C7</f>
        <v>0.74755063280095457</v>
      </c>
      <c r="M9" s="40">
        <f>D9/D7</f>
        <v>0.71311589437411427</v>
      </c>
      <c r="N9" s="40">
        <f>E9/E7</f>
        <v>0.72493078283763535</v>
      </c>
      <c r="O9" s="40">
        <f t="shared" ref="O9:P9" si="4">F9/F7</f>
        <v>0.71855653719315982</v>
      </c>
      <c r="P9" s="40">
        <f t="shared" si="4"/>
        <v>0.82793064255603643</v>
      </c>
      <c r="Q9" s="233">
        <f>H9/H7</f>
        <v>0.84108813609684396</v>
      </c>
      <c r="R9" s="234">
        <f>I9/I7</f>
        <v>0.93284325432490078</v>
      </c>
      <c r="S9" s="235">
        <f>J9/J7</f>
        <v>0.7407674731886088</v>
      </c>
      <c r="U9" s="123">
        <f t="shared" si="2"/>
        <v>-0.12911076808116762</v>
      </c>
      <c r="V9" s="126">
        <f t="shared" si="3"/>
        <v>-19.207578113629197</v>
      </c>
      <c r="Z9"/>
      <c r="AA9"/>
      <c r="AB9"/>
      <c r="AC9"/>
    </row>
    <row r="10" spans="1:29" ht="20.100000000000001" customHeight="1" thickBot="1" x14ac:dyDescent="0.3">
      <c r="A10" s="10" t="s">
        <v>18</v>
      </c>
      <c r="B10" s="11"/>
      <c r="C10" s="18">
        <v>539211</v>
      </c>
      <c r="D10" s="19">
        <v>687664</v>
      </c>
      <c r="E10" s="19">
        <v>429621</v>
      </c>
      <c r="F10" s="49">
        <v>392807</v>
      </c>
      <c r="G10" s="49">
        <v>274448</v>
      </c>
      <c r="H10" s="20">
        <v>283374</v>
      </c>
      <c r="I10" s="19">
        <v>44901</v>
      </c>
      <c r="J10" s="188">
        <v>84365</v>
      </c>
      <c r="L10" s="156">
        <f>C10/C46</f>
        <v>4.9136578932567508E-3</v>
      </c>
      <c r="M10" s="29">
        <f>D10/D46</f>
        <v>6.1199818460995941E-3</v>
      </c>
      <c r="N10" s="29">
        <f>E10/E46</f>
        <v>3.7324633620504665E-3</v>
      </c>
      <c r="O10" s="29">
        <f t="shared" ref="O10:P10" si="5">F10/F46</f>
        <v>3.152553603973097E-3</v>
      </c>
      <c r="P10" s="29">
        <f t="shared" si="5"/>
        <v>2.4502494625683034E-3</v>
      </c>
      <c r="Q10" s="230">
        <f>H10/H46</f>
        <v>2.4547307504077963E-3</v>
      </c>
      <c r="R10" s="231">
        <f>I10/I46</f>
        <v>1.7327473150346943E-3</v>
      </c>
      <c r="S10" s="232">
        <f>J10/J46</f>
        <v>3.0456877714616112E-3</v>
      </c>
      <c r="U10" s="122">
        <f t="shared" si="2"/>
        <v>0.87891138281998171</v>
      </c>
      <c r="V10" s="121">
        <f t="shared" si="3"/>
        <v>0.1312940456426917</v>
      </c>
      <c r="Y10" s="1"/>
    </row>
    <row r="11" spans="1:29" s="7" customFormat="1" ht="20.100000000000001" customHeight="1" x14ac:dyDescent="0.25">
      <c r="A11" s="31"/>
      <c r="B11" s="6" t="s">
        <v>39</v>
      </c>
      <c r="C11" s="37">
        <v>364939</v>
      </c>
      <c r="D11" s="38">
        <v>476985</v>
      </c>
      <c r="E11" s="38">
        <v>302334</v>
      </c>
      <c r="F11" s="317">
        <v>272418</v>
      </c>
      <c r="G11" s="317">
        <v>154593</v>
      </c>
      <c r="H11" s="39">
        <v>145734</v>
      </c>
      <c r="I11" s="38">
        <v>12101</v>
      </c>
      <c r="J11" s="189">
        <v>56185</v>
      </c>
      <c r="L11" s="157">
        <f>C11/C10</f>
        <v>0.67680184565967683</v>
      </c>
      <c r="M11" s="40">
        <f>D11/D10</f>
        <v>0.69363090113776493</v>
      </c>
      <c r="N11" s="40">
        <f>E11/E10</f>
        <v>0.70372258339326987</v>
      </c>
      <c r="O11" s="40">
        <f t="shared" ref="O11:P11" si="6">F11/F10</f>
        <v>0.69351615424368707</v>
      </c>
      <c r="P11" s="40">
        <f t="shared" si="6"/>
        <v>0.56328703433801663</v>
      </c>
      <c r="Q11" s="233">
        <f>H11/H10</f>
        <v>0.51428147959939863</v>
      </c>
      <c r="R11" s="234">
        <f>I11/I10</f>
        <v>0.26950401995501216</v>
      </c>
      <c r="S11" s="235">
        <f>J11/J10</f>
        <v>0.66597522669353404</v>
      </c>
      <c r="U11" s="123">
        <f t="shared" si="2"/>
        <v>3.643004710354516</v>
      </c>
      <c r="V11" s="128">
        <f t="shared" si="3"/>
        <v>39.647120673852186</v>
      </c>
      <c r="Y11" s="6"/>
      <c r="Z11"/>
      <c r="AA11"/>
      <c r="AB11"/>
      <c r="AC11"/>
    </row>
    <row r="12" spans="1:29" s="7" customFormat="1" ht="20.100000000000001" customHeight="1" thickBot="1" x14ac:dyDescent="0.3">
      <c r="A12" s="31"/>
      <c r="B12" s="6" t="s">
        <v>38</v>
      </c>
      <c r="C12" s="37">
        <v>174272</v>
      </c>
      <c r="D12" s="38">
        <v>210679</v>
      </c>
      <c r="E12" s="38">
        <v>127287</v>
      </c>
      <c r="F12" s="317">
        <v>120389</v>
      </c>
      <c r="G12" s="317">
        <v>119855</v>
      </c>
      <c r="H12" s="39">
        <v>137640</v>
      </c>
      <c r="I12" s="38">
        <v>32800</v>
      </c>
      <c r="J12" s="189">
        <v>28180</v>
      </c>
      <c r="L12" s="157">
        <f>C12/C10</f>
        <v>0.32319815434032317</v>
      </c>
      <c r="M12" s="40">
        <f>D12/D10</f>
        <v>0.30636909886223507</v>
      </c>
      <c r="N12" s="40">
        <f>E12/E10</f>
        <v>0.29627741660673013</v>
      </c>
      <c r="O12" s="40">
        <f t="shared" ref="O12:P12" si="7">F12/F10</f>
        <v>0.30648384575631288</v>
      </c>
      <c r="P12" s="40">
        <f t="shared" si="7"/>
        <v>0.43671296566198331</v>
      </c>
      <c r="Q12" s="233">
        <f>H12/H10</f>
        <v>0.48571852040060132</v>
      </c>
      <c r="R12" s="234">
        <f>I12/I10</f>
        <v>0.73049598004498784</v>
      </c>
      <c r="S12" s="235">
        <f>J12/J10</f>
        <v>0.33402477330646596</v>
      </c>
      <c r="U12" s="123">
        <f t="shared" si="2"/>
        <v>-0.14085365853658535</v>
      </c>
      <c r="V12" s="126">
        <f t="shared" si="3"/>
        <v>-39.647120673852186</v>
      </c>
      <c r="Z12"/>
      <c r="AA12"/>
      <c r="AB12"/>
      <c r="AC12"/>
    </row>
    <row r="13" spans="1:29" s="327" customFormat="1" ht="20.100000000000001" customHeight="1" thickBot="1" x14ac:dyDescent="0.3">
      <c r="A13" s="332" t="s">
        <v>15</v>
      </c>
      <c r="B13" s="333"/>
      <c r="C13" s="334">
        <v>11753648</v>
      </c>
      <c r="D13" s="335">
        <v>13623943</v>
      </c>
      <c r="E13" s="335">
        <v>13143932</v>
      </c>
      <c r="F13" s="336">
        <v>12900582</v>
      </c>
      <c r="G13" s="336">
        <v>12304511</v>
      </c>
      <c r="H13" s="337">
        <v>13633912</v>
      </c>
      <c r="I13" s="335">
        <v>3006731</v>
      </c>
      <c r="J13" s="338">
        <v>3524003</v>
      </c>
      <c r="L13" s="177">
        <f>C13/C46</f>
        <v>0.10710724608689627</v>
      </c>
      <c r="M13" s="26">
        <f>D13/D46</f>
        <v>0.12124858045832795</v>
      </c>
      <c r="N13" s="26">
        <f>E13/E46</f>
        <v>0.11419191478834301</v>
      </c>
      <c r="O13" s="26">
        <f t="shared" ref="O13:P13" si="8">F13/F46</f>
        <v>0.10353628188257964</v>
      </c>
      <c r="P13" s="26">
        <f t="shared" si="8"/>
        <v>0.10985367524964938</v>
      </c>
      <c r="Q13" s="339">
        <f>H13/H46</f>
        <v>0.11810392991154398</v>
      </c>
      <c r="R13" s="340">
        <f>I13/I46</f>
        <v>0.11603093622150022</v>
      </c>
      <c r="S13" s="341">
        <f>J13/J46</f>
        <v>0.12722115621044311</v>
      </c>
      <c r="U13" s="122">
        <f t="shared" si="2"/>
        <v>0.17203800406487976</v>
      </c>
      <c r="V13" s="121">
        <f t="shared" si="3"/>
        <v>1.1190219988942887</v>
      </c>
      <c r="Y13" s="346"/>
    </row>
    <row r="14" spans="1:29" s="198" customFormat="1" ht="20.100000000000001" customHeight="1" x14ac:dyDescent="0.25">
      <c r="A14" s="343"/>
      <c r="B14" s="194" t="s">
        <v>39</v>
      </c>
      <c r="C14" s="195">
        <v>3467330</v>
      </c>
      <c r="D14" s="196">
        <v>4379112</v>
      </c>
      <c r="E14" s="196">
        <v>4100973</v>
      </c>
      <c r="F14" s="318">
        <v>4526694</v>
      </c>
      <c r="G14" s="318">
        <v>2630040</v>
      </c>
      <c r="H14" s="197">
        <v>2606893</v>
      </c>
      <c r="I14" s="196">
        <v>148055</v>
      </c>
      <c r="J14" s="226">
        <v>963022</v>
      </c>
      <c r="L14" s="199">
        <f>C14/C13</f>
        <v>0.29500032670707854</v>
      </c>
      <c r="M14" s="200">
        <f>D14/D13</f>
        <v>0.32142765130476542</v>
      </c>
      <c r="N14" s="200">
        <f>E14/E13</f>
        <v>0.31200503776191174</v>
      </c>
      <c r="O14" s="200">
        <f t="shared" ref="O14:P14" si="9">F14/F13</f>
        <v>0.35089068074603147</v>
      </c>
      <c r="P14" s="200">
        <f t="shared" si="9"/>
        <v>0.2137459993330901</v>
      </c>
      <c r="Q14" s="236">
        <f>H14/H13</f>
        <v>0.19120652971795624</v>
      </c>
      <c r="R14" s="237">
        <f>I14/I13</f>
        <v>4.9241185859326957E-2</v>
      </c>
      <c r="S14" s="238">
        <f>J14/J13</f>
        <v>0.2732750227511157</v>
      </c>
      <c r="U14" s="123">
        <f t="shared" si="2"/>
        <v>5.5044881969538348</v>
      </c>
      <c r="V14" s="128">
        <f t="shared" si="3"/>
        <v>22.403383689178874</v>
      </c>
      <c r="Y14" s="194"/>
      <c r="Z14" s="327"/>
      <c r="AA14" s="327"/>
      <c r="AB14" s="327"/>
      <c r="AC14" s="327"/>
    </row>
    <row r="15" spans="1:29" s="198" customFormat="1" ht="20.100000000000001" customHeight="1" thickBot="1" x14ac:dyDescent="0.3">
      <c r="A15" s="343"/>
      <c r="B15" s="194" t="s">
        <v>38</v>
      </c>
      <c r="C15" s="195">
        <v>8286318</v>
      </c>
      <c r="D15" s="196">
        <v>9244831</v>
      </c>
      <c r="E15" s="196">
        <v>9042959</v>
      </c>
      <c r="F15" s="318">
        <v>8373888</v>
      </c>
      <c r="G15" s="318">
        <v>9674471</v>
      </c>
      <c r="H15" s="197">
        <v>11027019</v>
      </c>
      <c r="I15" s="196">
        <v>2858676</v>
      </c>
      <c r="J15" s="226">
        <v>2560981</v>
      </c>
      <c r="L15" s="199">
        <f>C15/C13</f>
        <v>0.70499967329292146</v>
      </c>
      <c r="M15" s="200">
        <f>D15/D13</f>
        <v>0.67857234869523453</v>
      </c>
      <c r="N15" s="200">
        <f>E15/E13</f>
        <v>0.68799496223808831</v>
      </c>
      <c r="O15" s="200">
        <f t="shared" ref="O15:P15" si="10">F15/F13</f>
        <v>0.64910931925396853</v>
      </c>
      <c r="P15" s="200">
        <f t="shared" si="10"/>
        <v>0.78625400066690987</v>
      </c>
      <c r="Q15" s="236">
        <f>H15/H13</f>
        <v>0.80879347028204374</v>
      </c>
      <c r="R15" s="237">
        <f>I15/I13</f>
        <v>0.95075881414067309</v>
      </c>
      <c r="S15" s="238">
        <f>J15/J13</f>
        <v>0.7267249772488843</v>
      </c>
      <c r="U15" s="123">
        <f t="shared" si="2"/>
        <v>-0.10413736988731846</v>
      </c>
      <c r="V15" s="126">
        <f t="shared" si="3"/>
        <v>-22.403383689178881</v>
      </c>
      <c r="Z15" s="327"/>
      <c r="AA15" s="327"/>
      <c r="AB15" s="327"/>
      <c r="AC15" s="327"/>
    </row>
    <row r="16" spans="1:29" ht="20.100000000000001" customHeight="1" thickBot="1" x14ac:dyDescent="0.3">
      <c r="A16" s="10" t="s">
        <v>8</v>
      </c>
      <c r="B16" s="11"/>
      <c r="C16" s="18">
        <v>108515</v>
      </c>
      <c r="D16" s="19">
        <v>88963</v>
      </c>
      <c r="E16" s="19">
        <v>259060</v>
      </c>
      <c r="F16" s="49">
        <v>298131</v>
      </c>
      <c r="G16" s="49">
        <v>93359</v>
      </c>
      <c r="H16" s="20">
        <v>126421</v>
      </c>
      <c r="I16" s="19">
        <v>70687</v>
      </c>
      <c r="J16" s="188">
        <v>33609</v>
      </c>
      <c r="L16" s="156">
        <f>C16/C46</f>
        <v>9.8886259050122547E-4</v>
      </c>
      <c r="M16" s="29">
        <f>D16/D46</f>
        <v>7.9174123550826881E-4</v>
      </c>
      <c r="N16" s="29">
        <f>E16/E46</f>
        <v>2.2506626970580906E-3</v>
      </c>
      <c r="O16" s="29">
        <f t="shared" ref="O16:P16" si="11">F16/F46</f>
        <v>2.3927118368718059E-3</v>
      </c>
      <c r="P16" s="29">
        <f t="shared" si="11"/>
        <v>8.3350157252344418E-4</v>
      </c>
      <c r="Q16" s="230">
        <f>H16/H46</f>
        <v>1.0951234629757989E-3</v>
      </c>
      <c r="R16" s="231">
        <f>I16/I46</f>
        <v>2.7278392342677768E-3</v>
      </c>
      <c r="S16" s="232">
        <f>J16/J46</f>
        <v>1.2133292278913447E-3</v>
      </c>
      <c r="U16" s="122">
        <f t="shared" si="2"/>
        <v>-0.52453775093015687</v>
      </c>
      <c r="V16" s="121">
        <f t="shared" si="3"/>
        <v>-0.15145100063764322</v>
      </c>
      <c r="Y16" s="33"/>
    </row>
    <row r="17" spans="1:29" s="7" customFormat="1" ht="20.100000000000001" customHeight="1" x14ac:dyDescent="0.25">
      <c r="A17" s="31"/>
      <c r="B17" s="6" t="s">
        <v>39</v>
      </c>
      <c r="C17" s="37">
        <v>39672</v>
      </c>
      <c r="D17" s="38">
        <v>46278</v>
      </c>
      <c r="E17" s="38">
        <v>123104</v>
      </c>
      <c r="F17" s="317">
        <v>114133</v>
      </c>
      <c r="G17" s="317">
        <v>23134</v>
      </c>
      <c r="H17" s="39">
        <v>3175</v>
      </c>
      <c r="I17" s="38">
        <v>41</v>
      </c>
      <c r="J17" s="189">
        <v>1066</v>
      </c>
      <c r="K17" s="6"/>
      <c r="L17" s="157">
        <f>C17/C16</f>
        <v>0.36559001059761326</v>
      </c>
      <c r="M17" s="40">
        <f>D17/D16</f>
        <v>0.52019378842889741</v>
      </c>
      <c r="N17" s="40">
        <f>E17/E16</f>
        <v>0.47519493553616921</v>
      </c>
      <c r="O17" s="40">
        <f t="shared" ref="O17:P17" si="12">F17/F16</f>
        <v>0.38282835397862014</v>
      </c>
      <c r="P17" s="40">
        <f t="shared" si="12"/>
        <v>0.24779614177529752</v>
      </c>
      <c r="Q17" s="233">
        <f>H17/H16</f>
        <v>2.5114498382389001E-2</v>
      </c>
      <c r="R17" s="234">
        <f>I17/I16</f>
        <v>5.80021786184164E-4</v>
      </c>
      <c r="S17" s="235">
        <f>J17/J16</f>
        <v>3.1717694665119464E-2</v>
      </c>
      <c r="T17" s="6"/>
      <c r="U17" s="123">
        <f t="shared" si="2"/>
        <v>25</v>
      </c>
      <c r="V17" s="128">
        <f t="shared" si="3"/>
        <v>3.1137672878935301</v>
      </c>
      <c r="Y17" s="34"/>
      <c r="Z17"/>
      <c r="AA17"/>
      <c r="AB17"/>
      <c r="AC17"/>
    </row>
    <row r="18" spans="1:29" s="7" customFormat="1" ht="20.100000000000001" customHeight="1" thickBot="1" x14ac:dyDescent="0.3">
      <c r="A18" s="247"/>
      <c r="B18" s="6" t="s">
        <v>38</v>
      </c>
      <c r="C18" s="37">
        <v>68843</v>
      </c>
      <c r="D18" s="38">
        <v>42685</v>
      </c>
      <c r="E18" s="38">
        <v>135956</v>
      </c>
      <c r="F18" s="317">
        <v>183998</v>
      </c>
      <c r="G18" s="317">
        <v>70225</v>
      </c>
      <c r="H18" s="39">
        <v>123246</v>
      </c>
      <c r="I18" s="38">
        <v>70646</v>
      </c>
      <c r="J18" s="189">
        <v>32543</v>
      </c>
      <c r="K18" s="6"/>
      <c r="L18" s="157">
        <f>C18/C16</f>
        <v>0.6344099894023868</v>
      </c>
      <c r="M18" s="40">
        <f>D18/D16</f>
        <v>0.47980621157110259</v>
      </c>
      <c r="N18" s="40">
        <f>E18/E16</f>
        <v>0.52480506446383079</v>
      </c>
      <c r="O18" s="40">
        <f t="shared" ref="O18:P18" si="13">F18/F16</f>
        <v>0.61717164602137986</v>
      </c>
      <c r="P18" s="40">
        <f t="shared" si="13"/>
        <v>0.75220385822470248</v>
      </c>
      <c r="Q18" s="233">
        <f>H18/H16</f>
        <v>0.97488550161761101</v>
      </c>
      <c r="R18" s="234">
        <f>I18/I16</f>
        <v>0.99941997821381579</v>
      </c>
      <c r="S18" s="235">
        <f>J18/J16</f>
        <v>0.96828230533488058</v>
      </c>
      <c r="T18" s="6"/>
      <c r="U18" s="123">
        <f t="shared" si="2"/>
        <v>-0.53935113099113896</v>
      </c>
      <c r="V18" s="126">
        <f t="shared" si="3"/>
        <v>-3.1137672878935208</v>
      </c>
      <c r="Y18" s="34"/>
      <c r="Z18"/>
      <c r="AA18"/>
      <c r="AB18"/>
      <c r="AC18"/>
    </row>
    <row r="19" spans="1:29" s="327" customFormat="1" ht="20.100000000000001" customHeight="1" thickBot="1" x14ac:dyDescent="0.3">
      <c r="A19" s="332" t="s">
        <v>16</v>
      </c>
      <c r="B19" s="333"/>
      <c r="C19" s="334">
        <v>33870</v>
      </c>
      <c r="D19" s="335">
        <v>27242</v>
      </c>
      <c r="E19" s="335">
        <v>23820</v>
      </c>
      <c r="F19" s="336">
        <v>29584</v>
      </c>
      <c r="G19" s="336">
        <v>54417</v>
      </c>
      <c r="H19" s="337">
        <v>31028</v>
      </c>
      <c r="I19" s="335">
        <v>4061</v>
      </c>
      <c r="J19" s="338">
        <v>6442</v>
      </c>
      <c r="L19" s="177">
        <f>C19/C46</f>
        <v>3.0864650914874908E-4</v>
      </c>
      <c r="M19" s="26">
        <f>D19/D46</f>
        <v>2.4244477746609554E-4</v>
      </c>
      <c r="N19" s="26">
        <f>E19/E46</f>
        <v>2.0694350900920139E-4</v>
      </c>
      <c r="O19" s="26">
        <f t="shared" ref="O19:P19" si="14">F19/F46</f>
        <v>2.3743249438003931E-4</v>
      </c>
      <c r="P19" s="26">
        <f t="shared" si="14"/>
        <v>4.8583055808233016E-4</v>
      </c>
      <c r="Q19" s="339">
        <f>H19/H46</f>
        <v>2.6878043053933355E-4</v>
      </c>
      <c r="R19" s="340">
        <f>I19/I46</f>
        <v>1.567155931127568E-4</v>
      </c>
      <c r="S19" s="341">
        <f>J19/J46</f>
        <v>2.3256469654187994E-4</v>
      </c>
      <c r="U19" s="122">
        <f t="shared" si="2"/>
        <v>0.58630879093819255</v>
      </c>
      <c r="V19" s="121">
        <f t="shared" si="3"/>
        <v>7.5849103429123134E-3</v>
      </c>
      <c r="Y19" s="342"/>
    </row>
    <row r="20" spans="1:29" s="198" customFormat="1" ht="20.100000000000001" customHeight="1" x14ac:dyDescent="0.25">
      <c r="A20" s="343"/>
      <c r="B20" s="194" t="s">
        <v>39</v>
      </c>
      <c r="C20" s="195">
        <v>21660</v>
      </c>
      <c r="D20" s="196">
        <v>12633</v>
      </c>
      <c r="E20" s="196">
        <v>10045</v>
      </c>
      <c r="F20" s="318">
        <v>19629</v>
      </c>
      <c r="G20" s="318">
        <v>44990</v>
      </c>
      <c r="H20" s="197">
        <v>19703</v>
      </c>
      <c r="I20" s="196">
        <v>1854</v>
      </c>
      <c r="J20" s="226">
        <v>4411</v>
      </c>
      <c r="K20" s="194"/>
      <c r="L20" s="199">
        <f>C20/C19</f>
        <v>0.63950398582816648</v>
      </c>
      <c r="M20" s="200">
        <f>D20/D19</f>
        <v>0.46373247191836137</v>
      </c>
      <c r="N20" s="200">
        <f>E20/E19</f>
        <v>0.42170445004198154</v>
      </c>
      <c r="O20" s="200">
        <f t="shared" ref="O20:P20" si="15">F20/F19</f>
        <v>0.66350054083288268</v>
      </c>
      <c r="P20" s="200">
        <f t="shared" si="15"/>
        <v>0.82676369516878911</v>
      </c>
      <c r="Q20" s="236">
        <f>H20/H19</f>
        <v>0.63500709036998837</v>
      </c>
      <c r="R20" s="237">
        <f>I20/I19</f>
        <v>0.45653779857178034</v>
      </c>
      <c r="S20" s="238">
        <f>J20/J19</f>
        <v>0.6847252406085067</v>
      </c>
      <c r="T20" s="194"/>
      <c r="U20" s="123">
        <f t="shared" si="2"/>
        <v>1.3791801510248112</v>
      </c>
      <c r="V20" s="128">
        <f t="shared" si="3"/>
        <v>22.818744203672637</v>
      </c>
      <c r="Y20" s="344"/>
      <c r="Z20" s="327"/>
      <c r="AA20" s="327"/>
      <c r="AB20" s="327"/>
      <c r="AC20" s="327"/>
    </row>
    <row r="21" spans="1:29" s="198" customFormat="1" ht="20.100000000000001" customHeight="1" thickBot="1" x14ac:dyDescent="0.3">
      <c r="A21" s="345"/>
      <c r="B21" s="194" t="s">
        <v>38</v>
      </c>
      <c r="C21" s="195">
        <v>12210</v>
      </c>
      <c r="D21" s="196">
        <v>14609</v>
      </c>
      <c r="E21" s="196">
        <v>13775</v>
      </c>
      <c r="F21" s="318">
        <v>9955</v>
      </c>
      <c r="G21" s="318">
        <v>9427</v>
      </c>
      <c r="H21" s="197">
        <v>11325</v>
      </c>
      <c r="I21" s="196">
        <v>2207</v>
      </c>
      <c r="J21" s="226">
        <v>2031</v>
      </c>
      <c r="K21" s="194"/>
      <c r="L21" s="199">
        <f>C21/C19</f>
        <v>0.36049601417183347</v>
      </c>
      <c r="M21" s="200">
        <f>D21/D19</f>
        <v>0.53626752808163869</v>
      </c>
      <c r="N21" s="200">
        <f>E21/E19</f>
        <v>0.57829554995801846</v>
      </c>
      <c r="O21" s="200">
        <f t="shared" ref="O21:P21" si="16">F21/F19</f>
        <v>0.33649945916711738</v>
      </c>
      <c r="P21" s="200">
        <f t="shared" si="16"/>
        <v>0.17323630483121083</v>
      </c>
      <c r="Q21" s="236">
        <f>H21/H19</f>
        <v>0.36499290963001157</v>
      </c>
      <c r="R21" s="237">
        <f>I21/I19</f>
        <v>0.54346220142821966</v>
      </c>
      <c r="S21" s="238">
        <f>J21/J19</f>
        <v>0.3152747593914933</v>
      </c>
      <c r="T21" s="194"/>
      <c r="U21" s="123">
        <f t="shared" si="2"/>
        <v>-7.9746261893973713E-2</v>
      </c>
      <c r="V21" s="126">
        <f t="shared" si="3"/>
        <v>-22.818744203672637</v>
      </c>
      <c r="Y21" s="344"/>
      <c r="Z21" s="327"/>
      <c r="AA21" s="327"/>
      <c r="AB21" s="327"/>
      <c r="AC21" s="327"/>
    </row>
    <row r="22" spans="1:29" s="327" customFormat="1" ht="20.100000000000001" customHeight="1" thickBot="1" x14ac:dyDescent="0.3">
      <c r="A22" s="332" t="s">
        <v>21</v>
      </c>
      <c r="B22" s="333"/>
      <c r="C22" s="334">
        <v>1062653</v>
      </c>
      <c r="D22" s="335">
        <v>762668</v>
      </c>
      <c r="E22" s="335">
        <v>1066136</v>
      </c>
      <c r="F22" s="336">
        <v>883932</v>
      </c>
      <c r="G22" s="336">
        <v>522330</v>
      </c>
      <c r="H22" s="337">
        <v>376796</v>
      </c>
      <c r="I22" s="335">
        <v>100031</v>
      </c>
      <c r="J22" s="338">
        <v>81746</v>
      </c>
      <c r="L22" s="177">
        <f>C22/C46</f>
        <v>9.6836179181117709E-3</v>
      </c>
      <c r="M22" s="26">
        <f>D22/D46</f>
        <v>6.7874926048202104E-3</v>
      </c>
      <c r="N22" s="26">
        <f>E22/E46</f>
        <v>9.2623813988679232E-3</v>
      </c>
      <c r="O22" s="26">
        <f t="shared" ref="O22:P22" si="17">F22/F46</f>
        <v>7.0941785972937028E-3</v>
      </c>
      <c r="P22" s="26">
        <f t="shared" si="17"/>
        <v>4.6633198339332107E-3</v>
      </c>
      <c r="Q22" s="339">
        <f>H22/H46</f>
        <v>3.2639999711711592E-3</v>
      </c>
      <c r="R22" s="340">
        <f>I22/I46</f>
        <v>3.8602357780502775E-3</v>
      </c>
      <c r="S22" s="341">
        <f>J22/J46</f>
        <v>2.9511384171860473E-3</v>
      </c>
      <c r="U22" s="122">
        <f t="shared" si="2"/>
        <v>-0.18279333406643941</v>
      </c>
      <c r="V22" s="121">
        <f t="shared" si="3"/>
        <v>-9.0909736086423026E-2</v>
      </c>
      <c r="Y22" s="342"/>
    </row>
    <row r="23" spans="1:29" s="198" customFormat="1" ht="20.100000000000001" customHeight="1" x14ac:dyDescent="0.25">
      <c r="A23" s="343"/>
      <c r="B23" s="194" t="s">
        <v>39</v>
      </c>
      <c r="C23" s="195">
        <v>20984</v>
      </c>
      <c r="D23" s="196">
        <v>45120</v>
      </c>
      <c r="E23" s="196">
        <v>98963</v>
      </c>
      <c r="F23" s="318">
        <v>77778</v>
      </c>
      <c r="G23" s="318">
        <v>28035</v>
      </c>
      <c r="H23" s="197">
        <v>24563</v>
      </c>
      <c r="I23" s="196">
        <v>1438</v>
      </c>
      <c r="J23" s="226">
        <v>9735</v>
      </c>
      <c r="K23" s="194"/>
      <c r="L23" s="199">
        <f>C23/C22</f>
        <v>1.9746803519116778E-2</v>
      </c>
      <c r="M23" s="200">
        <f>D23/D22</f>
        <v>5.9160735732979489E-2</v>
      </c>
      <c r="N23" s="200">
        <f>E23/E22</f>
        <v>9.2823992436237027E-2</v>
      </c>
      <c r="O23" s="200">
        <f t="shared" ref="O23:P23" si="18">F23/F22</f>
        <v>8.7990931429114461E-2</v>
      </c>
      <c r="P23" s="200">
        <f t="shared" si="18"/>
        <v>5.367296536672219E-2</v>
      </c>
      <c r="Q23" s="236">
        <f>H23/H22</f>
        <v>6.5189120903618933E-2</v>
      </c>
      <c r="R23" s="237">
        <f>I23/I22</f>
        <v>1.4375543581489738E-2</v>
      </c>
      <c r="S23" s="238">
        <f>J23/J22</f>
        <v>0.1190883957624838</v>
      </c>
      <c r="T23" s="194"/>
      <c r="U23" s="123">
        <f t="shared" si="2"/>
        <v>5.7698191933240608</v>
      </c>
      <c r="V23" s="128">
        <f t="shared" si="3"/>
        <v>10.471285218099407</v>
      </c>
      <c r="Y23" s="344"/>
      <c r="Z23" s="327"/>
      <c r="AA23" s="327"/>
      <c r="AB23" s="327"/>
      <c r="AC23" s="327"/>
    </row>
    <row r="24" spans="1:29" s="198" customFormat="1" ht="20.100000000000001" customHeight="1" thickBot="1" x14ac:dyDescent="0.3">
      <c r="A24" s="345"/>
      <c r="B24" s="194" t="s">
        <v>38</v>
      </c>
      <c r="C24" s="195">
        <v>1041669</v>
      </c>
      <c r="D24" s="196">
        <v>717548</v>
      </c>
      <c r="E24" s="196">
        <v>967173</v>
      </c>
      <c r="F24" s="318">
        <v>806154</v>
      </c>
      <c r="G24" s="318">
        <v>494295</v>
      </c>
      <c r="H24" s="197">
        <v>352233</v>
      </c>
      <c r="I24" s="196">
        <v>98593</v>
      </c>
      <c r="J24" s="226">
        <v>72011</v>
      </c>
      <c r="K24" s="194"/>
      <c r="L24" s="199">
        <f>C24/C22</f>
        <v>0.98025319648088327</v>
      </c>
      <c r="M24" s="200">
        <f>D24/D22</f>
        <v>0.94083926426702047</v>
      </c>
      <c r="N24" s="200">
        <f>E24/E22</f>
        <v>0.90717600756376293</v>
      </c>
      <c r="O24" s="200">
        <f t="shared" ref="O24:P24" si="19">F24/F22</f>
        <v>0.91200906857088559</v>
      </c>
      <c r="P24" s="200">
        <f t="shared" si="19"/>
        <v>0.94632703463327783</v>
      </c>
      <c r="Q24" s="236">
        <f>H24/H22</f>
        <v>0.93481087909638105</v>
      </c>
      <c r="R24" s="237">
        <f>I24/I22</f>
        <v>0.98562445641851026</v>
      </c>
      <c r="S24" s="238">
        <f>J24/J22</f>
        <v>0.88091160423751624</v>
      </c>
      <c r="T24" s="194"/>
      <c r="U24" s="123">
        <f t="shared" si="2"/>
        <v>-0.2696134614019251</v>
      </c>
      <c r="V24" s="126">
        <f t="shared" si="3"/>
        <v>-10.471285218099402</v>
      </c>
      <c r="Z24" s="327"/>
      <c r="AA24" s="327"/>
      <c r="AB24" s="327"/>
      <c r="AC24" s="327"/>
    </row>
    <row r="25" spans="1:29" s="327" customFormat="1" ht="20.100000000000001" customHeight="1" thickBot="1" x14ac:dyDescent="0.3">
      <c r="A25" s="332" t="s">
        <v>22</v>
      </c>
      <c r="B25" s="333"/>
      <c r="C25" s="334">
        <v>6243657</v>
      </c>
      <c r="D25" s="335">
        <v>5984241</v>
      </c>
      <c r="E25" s="335">
        <v>6482985</v>
      </c>
      <c r="F25" s="336">
        <v>6587282</v>
      </c>
      <c r="G25" s="336">
        <v>5490782</v>
      </c>
      <c r="H25" s="337">
        <v>5301195</v>
      </c>
      <c r="I25" s="335">
        <v>1283705</v>
      </c>
      <c r="J25" s="338">
        <v>1430432</v>
      </c>
      <c r="L25" s="177">
        <f>C25/C46</f>
        <v>5.6896455192564255E-2</v>
      </c>
      <c r="M25" s="26">
        <f>D25/D46</f>
        <v>5.3257762923004374E-2</v>
      </c>
      <c r="N25" s="26">
        <f>E25/E46</f>
        <v>5.6322907840219039E-2</v>
      </c>
      <c r="O25" s="26">
        <f t="shared" ref="O25:P25" si="20">F25/F46</f>
        <v>5.2867590469332551E-2</v>
      </c>
      <c r="P25" s="26">
        <f t="shared" si="20"/>
        <v>4.9021255919444534E-2</v>
      </c>
      <c r="Q25" s="339">
        <f>H25/H46</f>
        <v>4.5921666703395717E-2</v>
      </c>
      <c r="R25" s="340">
        <f>I25/I46</f>
        <v>4.9538682702982388E-2</v>
      </c>
      <c r="S25" s="341">
        <f>J25/J46</f>
        <v>5.1640481838527534E-2</v>
      </c>
      <c r="U25" s="122">
        <f t="shared" si="2"/>
        <v>0.11429962491382366</v>
      </c>
      <c r="V25" s="121">
        <f t="shared" si="3"/>
        <v>0.2101799135545146</v>
      </c>
      <c r="Y25" s="346"/>
    </row>
    <row r="26" spans="1:29" s="198" customFormat="1" ht="20.100000000000001" customHeight="1" x14ac:dyDescent="0.25">
      <c r="A26" s="343"/>
      <c r="B26" s="194" t="s">
        <v>39</v>
      </c>
      <c r="C26" s="195">
        <v>2635220</v>
      </c>
      <c r="D26" s="196">
        <v>1598559</v>
      </c>
      <c r="E26" s="196">
        <v>1978945</v>
      </c>
      <c r="F26" s="318">
        <v>2189491</v>
      </c>
      <c r="G26" s="318">
        <v>1189901</v>
      </c>
      <c r="H26" s="197">
        <v>958038</v>
      </c>
      <c r="I26" s="196">
        <v>74067</v>
      </c>
      <c r="J26" s="226">
        <v>359802</v>
      </c>
      <c r="K26" s="194"/>
      <c r="L26" s="199">
        <f>C26/C25</f>
        <v>0.42206354384938188</v>
      </c>
      <c r="M26" s="200">
        <f>D26/D25</f>
        <v>0.26712811198613157</v>
      </c>
      <c r="N26" s="200">
        <f>E26/E25</f>
        <v>0.30525213308375693</v>
      </c>
      <c r="O26" s="200">
        <f t="shared" ref="O26:P26" si="21">F26/F25</f>
        <v>0.33238154978031909</v>
      </c>
      <c r="P26" s="200">
        <f t="shared" si="21"/>
        <v>0.21670884038011343</v>
      </c>
      <c r="Q26" s="236">
        <f>H26/H25</f>
        <v>0.1807211392902921</v>
      </c>
      <c r="R26" s="237">
        <f>I26/I25</f>
        <v>5.7697835561908696E-2</v>
      </c>
      <c r="S26" s="238">
        <f>J26/J25</f>
        <v>0.25153380237578576</v>
      </c>
      <c r="T26" s="194"/>
      <c r="U26" s="123">
        <f t="shared" si="2"/>
        <v>3.8577909190327677</v>
      </c>
      <c r="V26" s="128">
        <f t="shared" si="3"/>
        <v>19.383596681387708</v>
      </c>
      <c r="Y26" s="194"/>
      <c r="Z26" s="327"/>
      <c r="AA26" s="327"/>
      <c r="AB26" s="327"/>
      <c r="AC26" s="327"/>
    </row>
    <row r="27" spans="1:29" s="198" customFormat="1" ht="20.100000000000001" customHeight="1" thickBot="1" x14ac:dyDescent="0.3">
      <c r="A27" s="345"/>
      <c r="B27" s="194" t="s">
        <v>38</v>
      </c>
      <c r="C27" s="195">
        <v>3608437</v>
      </c>
      <c r="D27" s="196">
        <v>4385682</v>
      </c>
      <c r="E27" s="196">
        <v>4504040</v>
      </c>
      <c r="F27" s="318">
        <v>4397791</v>
      </c>
      <c r="G27" s="318">
        <v>4300881</v>
      </c>
      <c r="H27" s="197">
        <v>4343157</v>
      </c>
      <c r="I27" s="196">
        <v>1209638</v>
      </c>
      <c r="J27" s="226">
        <v>1070630</v>
      </c>
      <c r="K27" s="194"/>
      <c r="L27" s="199">
        <f>C27/C25</f>
        <v>0.57793645615061817</v>
      </c>
      <c r="M27" s="200">
        <f>D27/D25</f>
        <v>0.73287188801386838</v>
      </c>
      <c r="N27" s="200">
        <f>E27/E25</f>
        <v>0.69474786691624302</v>
      </c>
      <c r="O27" s="200">
        <f t="shared" ref="O27:P27" si="22">F27/F25</f>
        <v>0.66761845021968091</v>
      </c>
      <c r="P27" s="200">
        <f t="shared" si="22"/>
        <v>0.7832911596198866</v>
      </c>
      <c r="Q27" s="236">
        <f>H27/H25</f>
        <v>0.8192788607097079</v>
      </c>
      <c r="R27" s="237">
        <f>I27/I25</f>
        <v>0.94230216443809134</v>
      </c>
      <c r="S27" s="238">
        <f>J27/J25</f>
        <v>0.74846619762421418</v>
      </c>
      <c r="T27" s="194"/>
      <c r="U27" s="123">
        <f t="shared" si="2"/>
        <v>-0.11491702476278028</v>
      </c>
      <c r="V27" s="126">
        <f t="shared" si="3"/>
        <v>-19.383596681387715</v>
      </c>
      <c r="Z27" s="327"/>
      <c r="AA27" s="327"/>
      <c r="AB27" s="327"/>
      <c r="AC27" s="327"/>
    </row>
    <row r="28" spans="1:29" ht="20.100000000000001" customHeight="1" thickBot="1" x14ac:dyDescent="0.3">
      <c r="A28" s="10" t="s">
        <v>14</v>
      </c>
      <c r="B28" s="11"/>
      <c r="C28" s="18">
        <v>372565</v>
      </c>
      <c r="D28" s="19">
        <v>415358</v>
      </c>
      <c r="E28" s="19">
        <v>770569</v>
      </c>
      <c r="F28" s="49">
        <v>903668</v>
      </c>
      <c r="G28" s="49">
        <v>848363</v>
      </c>
      <c r="H28" s="20">
        <v>969926</v>
      </c>
      <c r="I28" s="19">
        <v>145369</v>
      </c>
      <c r="J28" s="188">
        <v>285282</v>
      </c>
      <c r="L28" s="156">
        <f>C28/C46</f>
        <v>3.3950660372306972E-3</v>
      </c>
      <c r="M28" s="29">
        <f>D28/D46</f>
        <v>3.6965486336819073E-3</v>
      </c>
      <c r="N28" s="29">
        <f>E28/E46</f>
        <v>6.6945530140097107E-3</v>
      </c>
      <c r="O28" s="29">
        <f t="shared" ref="O28:P28" si="23">F28/F46</f>
        <v>7.2525739362973686E-3</v>
      </c>
      <c r="P28" s="29">
        <f t="shared" si="23"/>
        <v>7.5741159885035899E-3</v>
      </c>
      <c r="Q28" s="230">
        <f>H28/H46</f>
        <v>8.4019958705457542E-3</v>
      </c>
      <c r="R28" s="231">
        <f>I28/I46</f>
        <v>5.6098470955942732E-3</v>
      </c>
      <c r="S28" s="232">
        <f>J28/J46</f>
        <v>1.0299056466758862E-2</v>
      </c>
      <c r="U28" s="122">
        <f t="shared" si="2"/>
        <v>0.96246792644924295</v>
      </c>
      <c r="V28" s="121">
        <f t="shared" si="3"/>
        <v>0.46892093711645882</v>
      </c>
      <c r="Y28" s="1"/>
    </row>
    <row r="29" spans="1:29" s="7" customFormat="1" ht="20.100000000000001" customHeight="1" x14ac:dyDescent="0.25">
      <c r="A29" s="31"/>
      <c r="B29" s="6" t="s">
        <v>39</v>
      </c>
      <c r="C29" s="37">
        <v>116567</v>
      </c>
      <c r="D29" s="38">
        <v>165876</v>
      </c>
      <c r="E29" s="38">
        <v>524149</v>
      </c>
      <c r="F29" s="317">
        <v>593143</v>
      </c>
      <c r="G29" s="317">
        <v>450571</v>
      </c>
      <c r="H29" s="39">
        <v>361229</v>
      </c>
      <c r="I29" s="38">
        <v>27014</v>
      </c>
      <c r="J29" s="189">
        <v>116626</v>
      </c>
      <c r="K29" s="6"/>
      <c r="L29" s="157">
        <f>C29/C28</f>
        <v>0.31287694764671936</v>
      </c>
      <c r="M29" s="40">
        <f>D29/D28</f>
        <v>0.39935669952185826</v>
      </c>
      <c r="N29" s="40">
        <f>E29/E28</f>
        <v>0.68021033807485121</v>
      </c>
      <c r="O29" s="40">
        <f t="shared" ref="O29:P29" si="24">F29/F28</f>
        <v>0.65637269439661472</v>
      </c>
      <c r="P29" s="40">
        <f t="shared" si="24"/>
        <v>0.53110637781232795</v>
      </c>
      <c r="Q29" s="233">
        <f>H29/H28</f>
        <v>0.37242944307091469</v>
      </c>
      <c r="R29" s="234">
        <f>I29/I28</f>
        <v>0.18583054158727103</v>
      </c>
      <c r="S29" s="235">
        <f>J29/J28</f>
        <v>0.40880952881710025</v>
      </c>
      <c r="T29" s="6"/>
      <c r="U29" s="123">
        <f t="shared" si="2"/>
        <v>3.3172429110831421</v>
      </c>
      <c r="V29" s="128">
        <f t="shared" si="3"/>
        <v>22.297898722982922</v>
      </c>
      <c r="Y29" s="6"/>
      <c r="Z29"/>
      <c r="AA29"/>
      <c r="AB29"/>
      <c r="AC29"/>
    </row>
    <row r="30" spans="1:29" s="7" customFormat="1" ht="20.100000000000001" customHeight="1" thickBot="1" x14ac:dyDescent="0.3">
      <c r="A30" s="247"/>
      <c r="B30" s="6" t="s">
        <v>38</v>
      </c>
      <c r="C30" s="37">
        <v>255998</v>
      </c>
      <c r="D30" s="38">
        <v>249482</v>
      </c>
      <c r="E30" s="38">
        <v>246420</v>
      </c>
      <c r="F30" s="317">
        <v>310525</v>
      </c>
      <c r="G30" s="317">
        <v>397792</v>
      </c>
      <c r="H30" s="39">
        <v>608697</v>
      </c>
      <c r="I30" s="38">
        <v>118355</v>
      </c>
      <c r="J30" s="189">
        <v>168656</v>
      </c>
      <c r="K30" s="6"/>
      <c r="L30" s="157">
        <f>C30/C28</f>
        <v>0.68712305235328064</v>
      </c>
      <c r="M30" s="40">
        <f>D30/D28</f>
        <v>0.60064330047814174</v>
      </c>
      <c r="N30" s="40">
        <f>E30/E28</f>
        <v>0.31978966192514879</v>
      </c>
      <c r="O30" s="40">
        <f t="shared" ref="O30:P30" si="25">F30/F28</f>
        <v>0.34362730560338534</v>
      </c>
      <c r="P30" s="40">
        <f t="shared" si="25"/>
        <v>0.468893622187672</v>
      </c>
      <c r="Q30" s="233">
        <f>H30/H28</f>
        <v>0.62757055692908537</v>
      </c>
      <c r="R30" s="234">
        <f>I30/I28</f>
        <v>0.81416945841272903</v>
      </c>
      <c r="S30" s="235">
        <f>J30/J28</f>
        <v>0.59119047118289969</v>
      </c>
      <c r="T30" s="6"/>
      <c r="U30" s="123">
        <f t="shared" si="2"/>
        <v>0.42500105614464956</v>
      </c>
      <c r="V30" s="126">
        <f t="shared" si="3"/>
        <v>-22.297898722982936</v>
      </c>
      <c r="Z30"/>
      <c r="AA30"/>
      <c r="AB30"/>
      <c r="AC30"/>
    </row>
    <row r="31" spans="1:29" ht="20.100000000000001" customHeight="1" thickBot="1" x14ac:dyDescent="0.3">
      <c r="A31" s="10" t="s">
        <v>9</v>
      </c>
      <c r="B31" s="11"/>
      <c r="C31" s="18">
        <v>3895621</v>
      </c>
      <c r="D31" s="19">
        <v>4806982</v>
      </c>
      <c r="E31" s="19">
        <v>5482162</v>
      </c>
      <c r="F31" s="49">
        <v>5290110</v>
      </c>
      <c r="G31" s="49">
        <v>4588314</v>
      </c>
      <c r="H31" s="20">
        <v>5045995</v>
      </c>
      <c r="I31" s="19">
        <v>1113429</v>
      </c>
      <c r="J31" s="188">
        <v>1203708</v>
      </c>
      <c r="L31" s="156">
        <f>C31/C46</f>
        <v>3.5499551893019163E-2</v>
      </c>
      <c r="M31" s="29">
        <f>D31/D46</f>
        <v>4.2780547730472317E-2</v>
      </c>
      <c r="N31" s="29">
        <f>E31/E46</f>
        <v>4.7627953032615515E-2</v>
      </c>
      <c r="O31" s="29">
        <f t="shared" ref="O31:P31" si="26">F31/F46</f>
        <v>4.2456869011789813E-2</v>
      </c>
      <c r="P31" s="29">
        <f t="shared" si="26"/>
        <v>4.0964094883528472E-2</v>
      </c>
      <c r="Q31" s="230">
        <f>H31/H46</f>
        <v>4.3710993573524703E-2</v>
      </c>
      <c r="R31" s="231">
        <f>I31/I46</f>
        <v>4.2967664645147424E-2</v>
      </c>
      <c r="S31" s="232">
        <f>J31/J46</f>
        <v>4.3455446405624529E-2</v>
      </c>
      <c r="U31" s="122">
        <f t="shared" si="2"/>
        <v>8.1081954933812567E-2</v>
      </c>
      <c r="V31" s="121">
        <f t="shared" si="3"/>
        <v>4.8778176047710453E-2</v>
      </c>
      <c r="Y31" s="1"/>
    </row>
    <row r="32" spans="1:29" s="7" customFormat="1" ht="20.100000000000001" customHeight="1" x14ac:dyDescent="0.25">
      <c r="A32" s="31"/>
      <c r="B32" s="6" t="s">
        <v>39</v>
      </c>
      <c r="C32" s="37">
        <v>911333</v>
      </c>
      <c r="D32" s="38">
        <v>970213</v>
      </c>
      <c r="E32" s="38">
        <v>1020274</v>
      </c>
      <c r="F32" s="317">
        <v>871643</v>
      </c>
      <c r="G32" s="317">
        <v>283746</v>
      </c>
      <c r="H32" s="39">
        <v>593832</v>
      </c>
      <c r="I32" s="38">
        <v>18784</v>
      </c>
      <c r="J32" s="189">
        <v>268331</v>
      </c>
      <c r="K32" s="6"/>
      <c r="L32" s="157">
        <f>C32/C31</f>
        <v>0.2339377983638552</v>
      </c>
      <c r="M32" s="40">
        <f>D32/D31</f>
        <v>0.20183412378078386</v>
      </c>
      <c r="N32" s="40">
        <f>E32/E31</f>
        <v>0.1861079625155185</v>
      </c>
      <c r="O32" s="40">
        <f t="shared" ref="O32:P32" si="27">F32/F31</f>
        <v>0.16476840746222668</v>
      </c>
      <c r="P32" s="40">
        <f t="shared" si="27"/>
        <v>6.1841016111800547E-2</v>
      </c>
      <c r="Q32" s="233">
        <f>H32/H31</f>
        <v>0.11768382648020856</v>
      </c>
      <c r="R32" s="234">
        <f>I32/I31</f>
        <v>1.6870406644698493E-2</v>
      </c>
      <c r="S32" s="235">
        <f>J32/J31</f>
        <v>0.22292034280739181</v>
      </c>
      <c r="T32" s="6"/>
      <c r="U32" s="123">
        <f t="shared" si="2"/>
        <v>13.285083049403747</v>
      </c>
      <c r="V32" s="128">
        <f t="shared" si="3"/>
        <v>20.604993616269333</v>
      </c>
      <c r="Y32" s="6"/>
      <c r="Z32"/>
      <c r="AA32"/>
      <c r="AB32"/>
      <c r="AC32"/>
    </row>
    <row r="33" spans="1:29" s="7" customFormat="1" ht="20.100000000000001" customHeight="1" thickBot="1" x14ac:dyDescent="0.3">
      <c r="A33" s="247"/>
      <c r="B33" s="6" t="s">
        <v>38</v>
      </c>
      <c r="C33" s="37">
        <v>2984288</v>
      </c>
      <c r="D33" s="38">
        <v>3836769</v>
      </c>
      <c r="E33" s="38">
        <v>4461888</v>
      </c>
      <c r="F33" s="317">
        <v>4418467</v>
      </c>
      <c r="G33" s="317">
        <v>4304568</v>
      </c>
      <c r="H33" s="39">
        <v>4452163</v>
      </c>
      <c r="I33" s="38">
        <v>1094645</v>
      </c>
      <c r="J33" s="189">
        <v>935377</v>
      </c>
      <c r="K33" s="6"/>
      <c r="L33" s="157">
        <f>C33/C31</f>
        <v>0.7660622016361448</v>
      </c>
      <c r="M33" s="40">
        <f>D33/D31</f>
        <v>0.79816587621921609</v>
      </c>
      <c r="N33" s="40">
        <f>E33/E31</f>
        <v>0.81389203748448147</v>
      </c>
      <c r="O33" s="40">
        <f t="shared" ref="O33:P33" si="28">F33/F31</f>
        <v>0.83523159253777335</v>
      </c>
      <c r="P33" s="40">
        <f t="shared" si="28"/>
        <v>0.9381589838881994</v>
      </c>
      <c r="Q33" s="233">
        <f>H33/H31</f>
        <v>0.88231617351979141</v>
      </c>
      <c r="R33" s="234">
        <f>I33/I31</f>
        <v>0.98312959335530148</v>
      </c>
      <c r="S33" s="235">
        <f>J33/J31</f>
        <v>0.77707965719260819</v>
      </c>
      <c r="T33" s="6"/>
      <c r="U33" s="123">
        <f t="shared" si="2"/>
        <v>-0.14549739870003517</v>
      </c>
      <c r="V33" s="126">
        <f t="shared" si="3"/>
        <v>-20.604993616269329</v>
      </c>
      <c r="Z33"/>
      <c r="AA33"/>
      <c r="AB33"/>
      <c r="AC33"/>
    </row>
    <row r="34" spans="1:29" s="327" customFormat="1" ht="20.100000000000001" customHeight="1" thickBot="1" x14ac:dyDescent="0.3">
      <c r="A34" s="332" t="s">
        <v>12</v>
      </c>
      <c r="B34" s="333"/>
      <c r="C34" s="334">
        <v>4845416</v>
      </c>
      <c r="D34" s="335">
        <v>5201550</v>
      </c>
      <c r="E34" s="335">
        <v>5167240</v>
      </c>
      <c r="F34" s="336">
        <v>10234145</v>
      </c>
      <c r="G34" s="336">
        <v>8944119</v>
      </c>
      <c r="H34" s="337">
        <v>8603948</v>
      </c>
      <c r="I34" s="335">
        <v>1923195</v>
      </c>
      <c r="J34" s="338">
        <v>2342629</v>
      </c>
      <c r="L34" s="177">
        <f>C34/C46</f>
        <v>4.4154730846575001E-2</v>
      </c>
      <c r="M34" s="26">
        <f>D34/D46</f>
        <v>4.6292072249789637E-2</v>
      </c>
      <c r="N34" s="26">
        <f>E34/E46</f>
        <v>4.4891972186931396E-2</v>
      </c>
      <c r="O34" s="26">
        <f t="shared" ref="O34:P34" si="29">F34/F46</f>
        <v>8.213624172515574E-2</v>
      </c>
      <c r="P34" s="26">
        <f t="shared" si="29"/>
        <v>7.9852368291614254E-2</v>
      </c>
      <c r="Q34" s="339">
        <f>H34/H46</f>
        <v>7.4531805072129614E-2</v>
      </c>
      <c r="R34" s="340">
        <f>I34/I46</f>
        <v>7.4216854246857505E-2</v>
      </c>
      <c r="S34" s="341">
        <f>J34/J46</f>
        <v>8.4571996661783236E-2</v>
      </c>
      <c r="U34" s="122">
        <f t="shared" si="2"/>
        <v>0.21809228913344719</v>
      </c>
      <c r="V34" s="121">
        <f t="shared" si="3"/>
        <v>1.0355142414925731</v>
      </c>
      <c r="Y34" s="346"/>
    </row>
    <row r="35" spans="1:29" s="198" customFormat="1" ht="20.100000000000001" customHeight="1" x14ac:dyDescent="0.25">
      <c r="A35" s="343"/>
      <c r="B35" s="194" t="s">
        <v>39</v>
      </c>
      <c r="C35" s="195">
        <v>1445066</v>
      </c>
      <c r="D35" s="196">
        <v>1634472</v>
      </c>
      <c r="E35" s="196">
        <v>1559489</v>
      </c>
      <c r="F35" s="318">
        <v>3756785</v>
      </c>
      <c r="G35" s="318">
        <v>2133360</v>
      </c>
      <c r="H35" s="197">
        <v>1792914</v>
      </c>
      <c r="I35" s="196">
        <v>123498</v>
      </c>
      <c r="J35" s="226">
        <v>734303</v>
      </c>
      <c r="K35" s="194"/>
      <c r="L35" s="199">
        <f>C35/C34</f>
        <v>0.2982336294757767</v>
      </c>
      <c r="M35" s="200">
        <f>D35/D34</f>
        <v>0.31422787438359717</v>
      </c>
      <c r="N35" s="200">
        <f>E35/E34</f>
        <v>0.30180309023772844</v>
      </c>
      <c r="O35" s="200">
        <f t="shared" ref="O35:P35" si="30">F35/F34</f>
        <v>0.36708342514201237</v>
      </c>
      <c r="P35" s="200">
        <f t="shared" si="30"/>
        <v>0.23852097674460726</v>
      </c>
      <c r="Q35" s="236">
        <f>H35/H34</f>
        <v>0.20838270989085475</v>
      </c>
      <c r="R35" s="237">
        <f>I35/I34</f>
        <v>6.4215017197944049E-2</v>
      </c>
      <c r="S35" s="238">
        <f>J35/J34</f>
        <v>0.31345253559142316</v>
      </c>
      <c r="T35" s="194"/>
      <c r="U35" s="123">
        <f t="shared" si="2"/>
        <v>4.9458695687379555</v>
      </c>
      <c r="V35" s="128">
        <f t="shared" si="3"/>
        <v>24.923751839347911</v>
      </c>
      <c r="Y35" s="194"/>
      <c r="Z35" s="327"/>
      <c r="AA35" s="327"/>
      <c r="AB35" s="327"/>
      <c r="AC35" s="327"/>
    </row>
    <row r="36" spans="1:29" s="198" customFormat="1" ht="20.100000000000001" customHeight="1" thickBot="1" x14ac:dyDescent="0.3">
      <c r="A36" s="345"/>
      <c r="B36" s="194" t="s">
        <v>38</v>
      </c>
      <c r="C36" s="195">
        <v>3400350</v>
      </c>
      <c r="D36" s="196">
        <v>3567078</v>
      </c>
      <c r="E36" s="196">
        <v>3607751</v>
      </c>
      <c r="F36" s="318">
        <v>6477360</v>
      </c>
      <c r="G36" s="318">
        <v>6810759</v>
      </c>
      <c r="H36" s="197">
        <v>6811034</v>
      </c>
      <c r="I36" s="196">
        <v>1799697</v>
      </c>
      <c r="J36" s="226">
        <v>1608326</v>
      </c>
      <c r="K36" s="194"/>
      <c r="L36" s="199">
        <f>C36/C34</f>
        <v>0.7017663705242233</v>
      </c>
      <c r="M36" s="200">
        <f>D36/D34</f>
        <v>0.68577212561640277</v>
      </c>
      <c r="N36" s="200">
        <f>E36/E34</f>
        <v>0.69819690976227156</v>
      </c>
      <c r="O36" s="200">
        <f t="shared" ref="O36:P36" si="31">F36/F34</f>
        <v>0.63291657485798769</v>
      </c>
      <c r="P36" s="200">
        <f t="shared" si="31"/>
        <v>0.76147902325539274</v>
      </c>
      <c r="Q36" s="236">
        <f>H36/H34</f>
        <v>0.79161729010914528</v>
      </c>
      <c r="R36" s="237">
        <f>I36/I34</f>
        <v>0.93578498280205591</v>
      </c>
      <c r="S36" s="238">
        <f>J36/J34</f>
        <v>0.68654746440857684</v>
      </c>
      <c r="T36" s="194"/>
      <c r="U36" s="123">
        <f t="shared" si="2"/>
        <v>-0.10633512196775347</v>
      </c>
      <c r="V36" s="126">
        <f t="shared" si="3"/>
        <v>-24.923751839347908</v>
      </c>
      <c r="Z36" s="327"/>
      <c r="AA36" s="327"/>
      <c r="AB36" s="327"/>
      <c r="AC36" s="327"/>
    </row>
    <row r="37" spans="1:29" ht="20.100000000000001" customHeight="1" thickBot="1" x14ac:dyDescent="0.3">
      <c r="A37" s="10" t="s">
        <v>11</v>
      </c>
      <c r="B37" s="11"/>
      <c r="C37" s="18">
        <v>14042265</v>
      </c>
      <c r="D37" s="19">
        <v>14810295</v>
      </c>
      <c r="E37" s="19">
        <v>17624800</v>
      </c>
      <c r="F37" s="49">
        <v>20081558</v>
      </c>
      <c r="G37" s="49">
        <v>20605445</v>
      </c>
      <c r="H37" s="20">
        <v>21793581</v>
      </c>
      <c r="I37" s="19">
        <v>5394098</v>
      </c>
      <c r="J37" s="188">
        <v>4931377</v>
      </c>
      <c r="L37" s="156">
        <f>C37/C46</f>
        <v>0.12796268298764862</v>
      </c>
      <c r="M37" s="29">
        <f>D37/D46</f>
        <v>0.13180672033926391</v>
      </c>
      <c r="N37" s="29">
        <f>E37/E46</f>
        <v>0.15312082105732044</v>
      </c>
      <c r="O37" s="29">
        <f t="shared" ref="O37:P37" si="32">F37/F46</f>
        <v>0.16116868601194678</v>
      </c>
      <c r="P37" s="29">
        <f t="shared" si="32"/>
        <v>0.1839637400791069</v>
      </c>
      <c r="Q37" s="230">
        <f>H37/H46</f>
        <v>0.18878716269736495</v>
      </c>
      <c r="R37" s="231">
        <f>I37/I46</f>
        <v>0.20816037118402742</v>
      </c>
      <c r="S37" s="232">
        <f>J37/J46</f>
        <v>0.17802921383710124</v>
      </c>
      <c r="U37" s="122">
        <f t="shared" si="2"/>
        <v>-8.5782831531796416E-2</v>
      </c>
      <c r="V37" s="121">
        <f t="shared" si="3"/>
        <v>-3.0131157346926174</v>
      </c>
      <c r="Y37" s="1"/>
    </row>
    <row r="38" spans="1:29" s="7" customFormat="1" ht="20.100000000000001" customHeight="1" x14ac:dyDescent="0.25">
      <c r="A38" s="31"/>
      <c r="B38" s="6" t="s">
        <v>39</v>
      </c>
      <c r="C38" s="37">
        <v>1651293</v>
      </c>
      <c r="D38" s="38">
        <v>1613259</v>
      </c>
      <c r="E38" s="38">
        <v>1717556</v>
      </c>
      <c r="F38" s="317">
        <v>2470653</v>
      </c>
      <c r="G38" s="317">
        <v>1398091</v>
      </c>
      <c r="H38" s="39">
        <v>1173178</v>
      </c>
      <c r="I38" s="38">
        <v>84997</v>
      </c>
      <c r="J38" s="189">
        <v>445936</v>
      </c>
      <c r="K38" s="6"/>
      <c r="L38" s="157">
        <f>C38/C37</f>
        <v>0.11759449063238729</v>
      </c>
      <c r="M38" s="40">
        <f>D38/D37</f>
        <v>0.10892821513683557</v>
      </c>
      <c r="N38" s="40">
        <f>E38/E37</f>
        <v>9.7451091643593113E-2</v>
      </c>
      <c r="O38" s="40">
        <f t="shared" ref="O38:P38" si="33">F38/F37</f>
        <v>0.12303094212112427</v>
      </c>
      <c r="P38" s="40">
        <f t="shared" si="33"/>
        <v>6.785056085903507E-2</v>
      </c>
      <c r="Q38" s="233">
        <f>H38/H37</f>
        <v>5.3831355205002797E-2</v>
      </c>
      <c r="R38" s="234">
        <f>I38/I37</f>
        <v>1.5757407447918075E-2</v>
      </c>
      <c r="S38" s="239">
        <f>J38/J37</f>
        <v>9.0428292138281047E-2</v>
      </c>
      <c r="T38" s="6"/>
      <c r="U38" s="123">
        <f t="shared" si="2"/>
        <v>4.2464910526253865</v>
      </c>
      <c r="V38" s="128">
        <f t="shared" si="3"/>
        <v>7.4670884690362964</v>
      </c>
      <c r="Y38" s="6"/>
      <c r="Z38"/>
      <c r="AA38"/>
      <c r="AB38"/>
      <c r="AC38"/>
    </row>
    <row r="39" spans="1:29" s="7" customFormat="1" ht="20.100000000000001" customHeight="1" thickBot="1" x14ac:dyDescent="0.3">
      <c r="A39" s="247"/>
      <c r="B39" s="6" t="s">
        <v>38</v>
      </c>
      <c r="C39" s="37">
        <v>12390972</v>
      </c>
      <c r="D39" s="38">
        <v>13197036</v>
      </c>
      <c r="E39" s="38">
        <v>15907244</v>
      </c>
      <c r="F39" s="317">
        <v>17610905</v>
      </c>
      <c r="G39" s="317">
        <v>19207354</v>
      </c>
      <c r="H39" s="39">
        <v>20620403</v>
      </c>
      <c r="I39" s="38">
        <v>5309101</v>
      </c>
      <c r="J39" s="189">
        <v>4485441</v>
      </c>
      <c r="K39" s="6"/>
      <c r="L39" s="157">
        <f>C39/C37</f>
        <v>0.88240550936761275</v>
      </c>
      <c r="M39" s="40">
        <f>D39/D37</f>
        <v>0.89107178486316441</v>
      </c>
      <c r="N39" s="40">
        <f>E39/E37</f>
        <v>0.90254890835640689</v>
      </c>
      <c r="O39" s="40">
        <f t="shared" ref="O39:P39" si="34">F39/F37</f>
        <v>0.87696905787887569</v>
      </c>
      <c r="P39" s="40">
        <f t="shared" si="34"/>
        <v>0.93214943914096493</v>
      </c>
      <c r="Q39" s="233">
        <f>H39/H37</f>
        <v>0.94616864479499718</v>
      </c>
      <c r="R39" s="234">
        <f>I39/I37</f>
        <v>0.98424259255208191</v>
      </c>
      <c r="S39" s="235">
        <f>J39/J37</f>
        <v>0.90957170786171893</v>
      </c>
      <c r="T39" s="6"/>
      <c r="U39" s="123">
        <f t="shared" si="2"/>
        <v>-0.15514114348173072</v>
      </c>
      <c r="V39" s="126">
        <f t="shared" si="3"/>
        <v>-7.4670884690362982</v>
      </c>
      <c r="Z39"/>
      <c r="AA39"/>
      <c r="AB39"/>
      <c r="AC39"/>
    </row>
    <row r="40" spans="1:29" ht="20.100000000000001" customHeight="1" thickBot="1" x14ac:dyDescent="0.3">
      <c r="A40" s="10" t="s">
        <v>6</v>
      </c>
      <c r="B40" s="11"/>
      <c r="C40" s="18">
        <v>47928070</v>
      </c>
      <c r="D40" s="19">
        <v>45576684</v>
      </c>
      <c r="E40" s="19">
        <v>43835850</v>
      </c>
      <c r="F40" s="49">
        <v>45113270</v>
      </c>
      <c r="G40" s="49">
        <v>38335495</v>
      </c>
      <c r="H40" s="20">
        <v>39227798</v>
      </c>
      <c r="I40" s="19">
        <v>9244218</v>
      </c>
      <c r="J40" s="188">
        <v>9823682</v>
      </c>
      <c r="L40" s="156">
        <f>C40/C46</f>
        <v>0.43675321806131939</v>
      </c>
      <c r="M40" s="29">
        <f>D40/D46</f>
        <v>0.40561739262985674</v>
      </c>
      <c r="N40" s="29">
        <f>E40/E46</f>
        <v>0.38083730560037787</v>
      </c>
      <c r="O40" s="29">
        <f t="shared" ref="O40:P40" si="35">F40/F46</f>
        <v>0.36206585403394387</v>
      </c>
      <c r="P40" s="29">
        <f t="shared" si="35"/>
        <v>0.34225618704104194</v>
      </c>
      <c r="Q40" s="230">
        <f>H40/H46</f>
        <v>0.33981128127981203</v>
      </c>
      <c r="R40" s="231">
        <f>I40/I46</f>
        <v>0.35673802185019021</v>
      </c>
      <c r="S40" s="232">
        <f>J40/J46</f>
        <v>0.35464787694100097</v>
      </c>
      <c r="U40" s="122">
        <f t="shared" si="2"/>
        <v>6.268393930130163E-2</v>
      </c>
      <c r="V40" s="121">
        <f t="shared" si="3"/>
        <v>-0.20901449091892399</v>
      </c>
      <c r="Y40" s="1"/>
    </row>
    <row r="41" spans="1:29" s="7" customFormat="1" ht="20.100000000000001" customHeight="1" x14ac:dyDescent="0.25">
      <c r="A41" s="31"/>
      <c r="B41" s="6" t="s">
        <v>39</v>
      </c>
      <c r="C41" s="37">
        <v>9967668</v>
      </c>
      <c r="D41" s="38">
        <v>10737419</v>
      </c>
      <c r="E41" s="38">
        <v>11617205</v>
      </c>
      <c r="F41" s="317">
        <v>12516191</v>
      </c>
      <c r="G41" s="317">
        <v>6008155</v>
      </c>
      <c r="H41" s="39">
        <v>5046598</v>
      </c>
      <c r="I41" s="38">
        <v>350865</v>
      </c>
      <c r="J41" s="228">
        <v>1795224</v>
      </c>
      <c r="K41" s="6"/>
      <c r="L41" s="157">
        <f>C41/C40</f>
        <v>0.20797140381409057</v>
      </c>
      <c r="M41" s="40">
        <f>D41/D40</f>
        <v>0.23559017588905765</v>
      </c>
      <c r="N41" s="40">
        <f>E41/E40</f>
        <v>0.2650160770237146</v>
      </c>
      <c r="O41" s="40">
        <f t="shared" ref="O41:P41" si="36">F41/F40</f>
        <v>0.27743923240323742</v>
      </c>
      <c r="P41" s="40">
        <f t="shared" si="36"/>
        <v>0.15672564029758843</v>
      </c>
      <c r="Q41" s="233">
        <f>H41/H40</f>
        <v>0.12864851603447128</v>
      </c>
      <c r="R41" s="234">
        <f>I41/I40</f>
        <v>3.7955076351509666E-2</v>
      </c>
      <c r="S41" s="235">
        <f>J41/J40</f>
        <v>0.18274451473490286</v>
      </c>
      <c r="T41" s="6"/>
      <c r="U41" s="123">
        <f t="shared" si="2"/>
        <v>4.1165662006754733</v>
      </c>
      <c r="V41" s="128">
        <f t="shared" si="3"/>
        <v>14.478943838339319</v>
      </c>
      <c r="Y41" s="6"/>
      <c r="Z41"/>
      <c r="AA41"/>
      <c r="AB41"/>
      <c r="AC41"/>
    </row>
    <row r="42" spans="1:29" s="7" customFormat="1" ht="20.100000000000001" customHeight="1" thickBot="1" x14ac:dyDescent="0.3">
      <c r="A42" s="247"/>
      <c r="B42" s="6" t="s">
        <v>38</v>
      </c>
      <c r="C42" s="37">
        <v>37960402</v>
      </c>
      <c r="D42" s="38">
        <v>34839265</v>
      </c>
      <c r="E42" s="38">
        <v>32218645</v>
      </c>
      <c r="F42" s="317">
        <v>32597079</v>
      </c>
      <c r="G42" s="317">
        <v>32327340</v>
      </c>
      <c r="H42" s="39">
        <v>34181200</v>
      </c>
      <c r="I42" s="38">
        <v>8893353</v>
      </c>
      <c r="J42" s="189">
        <v>8028458</v>
      </c>
      <c r="K42" s="6"/>
      <c r="L42" s="157">
        <f>C42/C40</f>
        <v>0.79202859618590937</v>
      </c>
      <c r="M42" s="40">
        <f>D42/D40</f>
        <v>0.76440982411094238</v>
      </c>
      <c r="N42" s="40">
        <f>E42/E40</f>
        <v>0.73498392297628534</v>
      </c>
      <c r="O42" s="40">
        <f t="shared" ref="O42:P42" si="37">F42/F40</f>
        <v>0.72256076759676258</v>
      </c>
      <c r="P42" s="40">
        <f t="shared" si="37"/>
        <v>0.8432743597024116</v>
      </c>
      <c r="Q42" s="233">
        <f>H42/H40</f>
        <v>0.87135148396552875</v>
      </c>
      <c r="R42" s="234">
        <f>I42/I40</f>
        <v>0.96204492364849037</v>
      </c>
      <c r="S42" s="235">
        <f>J42/J40</f>
        <v>0.81725548526509717</v>
      </c>
      <c r="T42" s="6"/>
      <c r="U42" s="123">
        <f t="shared" si="2"/>
        <v>-9.7251846407086284E-2</v>
      </c>
      <c r="V42" s="126">
        <f t="shared" si="3"/>
        <v>-14.478943838339319</v>
      </c>
      <c r="Z42"/>
      <c r="AA42"/>
      <c r="AB42"/>
      <c r="AC42"/>
    </row>
    <row r="43" spans="1:29" ht="20.100000000000001" customHeight="1" thickBot="1" x14ac:dyDescent="0.3">
      <c r="A43" s="10" t="s">
        <v>7</v>
      </c>
      <c r="B43" s="11"/>
      <c r="C43" s="18">
        <v>286172</v>
      </c>
      <c r="D43" s="19">
        <v>394480</v>
      </c>
      <c r="E43" s="19">
        <v>483510</v>
      </c>
      <c r="F43" s="49">
        <v>414991</v>
      </c>
      <c r="G43" s="49">
        <v>225289</v>
      </c>
      <c r="H43" s="20">
        <v>216804</v>
      </c>
      <c r="I43" s="19">
        <v>27822</v>
      </c>
      <c r="J43" s="188">
        <v>53828</v>
      </c>
      <c r="L43" s="156">
        <f>C43/C46</f>
        <v>2.6077941782142256E-3</v>
      </c>
      <c r="M43" s="29">
        <f>D43/D46</f>
        <v>3.5107413484628653E-3</v>
      </c>
      <c r="N43" s="29">
        <f>E43/E46</f>
        <v>4.2006404719159935E-3</v>
      </c>
      <c r="O43" s="29">
        <f t="shared" ref="O43:P43" si="38">F43/F46</f>
        <v>3.3305958719330345E-3</v>
      </c>
      <c r="P43" s="29">
        <f t="shared" si="38"/>
        <v>2.0113619016081385E-3</v>
      </c>
      <c r="Q43" s="230">
        <f>H43/H46</f>
        <v>1.878067308967696E-3</v>
      </c>
      <c r="R43" s="231">
        <f>I43/I46</f>
        <v>1.0736619629606303E-3</v>
      </c>
      <c r="S43" s="232">
        <f>J43/J46</f>
        <v>1.9432617953207565E-3</v>
      </c>
      <c r="U43" s="122">
        <f t="shared" si="2"/>
        <v>0.93472791316224568</v>
      </c>
      <c r="V43" s="121">
        <f t="shared" si="3"/>
        <v>8.6959983236012617E-2</v>
      </c>
      <c r="Y43" s="1"/>
    </row>
    <row r="44" spans="1:29" s="7" customFormat="1" ht="20.100000000000001" customHeight="1" x14ac:dyDescent="0.25">
      <c r="A44" s="31"/>
      <c r="B44" s="6" t="s">
        <v>39</v>
      </c>
      <c r="C44" s="37">
        <v>193958</v>
      </c>
      <c r="D44" s="38">
        <v>292407</v>
      </c>
      <c r="E44" s="38">
        <v>385323</v>
      </c>
      <c r="F44" s="317">
        <v>311761</v>
      </c>
      <c r="G44" s="317">
        <v>127623</v>
      </c>
      <c r="H44" s="39">
        <v>97161</v>
      </c>
      <c r="I44" s="38">
        <v>4824</v>
      </c>
      <c r="J44" s="189">
        <v>29827</v>
      </c>
      <c r="K44" s="6"/>
      <c r="L44" s="157">
        <f>C44/C43</f>
        <v>0.67776721691849662</v>
      </c>
      <c r="M44" s="40">
        <f>D44/D43</f>
        <v>0.74124670452240926</v>
      </c>
      <c r="N44" s="40">
        <f>E44/E43</f>
        <v>0.79692870881677735</v>
      </c>
      <c r="O44" s="40">
        <f t="shared" ref="O44:P44" si="39">F44/F43</f>
        <v>0.75124761741820911</v>
      </c>
      <c r="P44" s="40">
        <f t="shared" si="39"/>
        <v>0.5664857139052506</v>
      </c>
      <c r="Q44" s="233">
        <f>H44/H43</f>
        <v>0.4481513256212985</v>
      </c>
      <c r="R44" s="234">
        <f>I44/I43</f>
        <v>0.17338796635755876</v>
      </c>
      <c r="S44" s="235">
        <f>J44/J43</f>
        <v>0.55411681652671474</v>
      </c>
      <c r="T44" s="6"/>
      <c r="U44" s="123">
        <f t="shared" si="2"/>
        <v>5.1830431177446101</v>
      </c>
      <c r="V44" s="128">
        <f t="shared" si="3"/>
        <v>38.072885016915599</v>
      </c>
      <c r="Y44" s="6"/>
      <c r="Z44"/>
      <c r="AA44"/>
      <c r="AB44"/>
      <c r="AC44"/>
    </row>
    <row r="45" spans="1:29" s="7" customFormat="1" ht="20.100000000000001" customHeight="1" thickBot="1" x14ac:dyDescent="0.3">
      <c r="A45" s="247"/>
      <c r="B45" s="6" t="s">
        <v>38</v>
      </c>
      <c r="C45" s="37">
        <v>92214</v>
      </c>
      <c r="D45" s="38">
        <v>102073</v>
      </c>
      <c r="E45" s="38">
        <v>98187</v>
      </c>
      <c r="F45" s="317">
        <v>103230</v>
      </c>
      <c r="G45" s="317">
        <v>97666</v>
      </c>
      <c r="H45" s="39">
        <v>119643</v>
      </c>
      <c r="I45" s="38">
        <v>22998</v>
      </c>
      <c r="J45" s="189">
        <v>24001</v>
      </c>
      <c r="K45" s="6"/>
      <c r="L45" s="157">
        <f>C45/C43</f>
        <v>0.32223278308150344</v>
      </c>
      <c r="M45" s="40">
        <f>D45/D43</f>
        <v>0.25875329547759074</v>
      </c>
      <c r="N45" s="40">
        <f>E45/E43</f>
        <v>0.20307129118322267</v>
      </c>
      <c r="O45" s="40">
        <f t="shared" ref="O45:P45" si="40">F45/F43</f>
        <v>0.24875238258179094</v>
      </c>
      <c r="P45" s="40">
        <f t="shared" si="40"/>
        <v>0.4335142860947494</v>
      </c>
      <c r="Q45" s="233">
        <f>H45/H43</f>
        <v>0.55184867437870155</v>
      </c>
      <c r="R45" s="234">
        <f>I45/I43</f>
        <v>0.82661203364244118</v>
      </c>
      <c r="S45" s="235">
        <f>J45/J43</f>
        <v>0.44588318347328526</v>
      </c>
      <c r="T45" s="6"/>
      <c r="U45" s="123">
        <f t="shared" si="2"/>
        <v>4.3612488042438474E-2</v>
      </c>
      <c r="V45" s="126">
        <f t="shared" si="3"/>
        <v>-38.072885016915592</v>
      </c>
      <c r="Z45"/>
      <c r="AA45"/>
      <c r="AB45"/>
      <c r="AC45"/>
    </row>
    <row r="46" spans="1:29" ht="20.100000000000001" customHeight="1" thickBot="1" x14ac:dyDescent="0.3">
      <c r="A46" s="474" t="s">
        <v>23</v>
      </c>
      <c r="B46" s="497"/>
      <c r="C46" s="260">
        <f>C7+C10+C13+C16+C19+C22+C25+C28+C31+C34+C37+C40+C43</f>
        <v>109737188</v>
      </c>
      <c r="D46" s="261">
        <f t="shared" ref="D46:J46" si="41">D7+D10+D13+D16+D19+D22+D25+D28+D31+D34+D37+D40+D43</f>
        <v>112363732</v>
      </c>
      <c r="E46" s="261">
        <f t="shared" si="41"/>
        <v>115103876</v>
      </c>
      <c r="F46" s="261">
        <f t="shared" si="41"/>
        <v>124599626</v>
      </c>
      <c r="G46" s="261">
        <f t="shared" si="41"/>
        <v>112008187</v>
      </c>
      <c r="H46" s="261">
        <f t="shared" si="41"/>
        <v>115439952</v>
      </c>
      <c r="I46" s="249">
        <f t="shared" si="41"/>
        <v>25913184</v>
      </c>
      <c r="J46" s="265">
        <f t="shared" si="41"/>
        <v>27699819</v>
      </c>
      <c r="L46" s="252">
        <f>L7+L10+L13+L16+L19+L22+L25+L28+L31+L34+L37+L40+L43</f>
        <v>1.0000000000000002</v>
      </c>
      <c r="M46" s="253">
        <f>M7+M10+M13+M16+M19+M22+M25+M28+M31+M34+M37+M40+M43</f>
        <v>1</v>
      </c>
      <c r="N46" s="253">
        <f>N7+N10+N13+N16+N19+N22+N25+N28+N31+N34+N37+N40+N43</f>
        <v>1</v>
      </c>
      <c r="O46" s="253">
        <f t="shared" ref="O46:P46" si="42">O7+O10+O13+O16+O19+O22+O25+O28+O31+O34+O37+O40+O43</f>
        <v>1</v>
      </c>
      <c r="P46" s="253">
        <f t="shared" si="42"/>
        <v>1.0000000000000002</v>
      </c>
      <c r="Q46" s="254">
        <f>Q7+Q10+Q13+Q16+Q19+Q22+Q25+Q28+Q31+Q34+Q37+Q40+Q43</f>
        <v>0.99999999999999989</v>
      </c>
      <c r="R46" s="266">
        <f t="shared" ref="R46:S46" si="43">R7+R10+R13+R16+R19+R22+R25+R28+R31+R34+R37+R40+R43</f>
        <v>1</v>
      </c>
      <c r="S46" s="267">
        <f t="shared" si="43"/>
        <v>1</v>
      </c>
      <c r="U46" s="179">
        <f t="shared" ref="U46:U48" si="44">(J46-I46)/I46</f>
        <v>6.8946949938687579E-2</v>
      </c>
      <c r="V46" s="183">
        <f t="shared" si="3"/>
        <v>0</v>
      </c>
      <c r="Y46" s="1"/>
    </row>
    <row r="47" spans="1:29" ht="20.100000000000001" customHeight="1" x14ac:dyDescent="0.25">
      <c r="A47" s="31"/>
      <c r="B47" s="6" t="s">
        <v>39</v>
      </c>
      <c r="C47" s="258">
        <f>C8+C11+C14+C17+C20+C23+C26+C29+C32+C35+C38+C41+C44</f>
        <v>25537692</v>
      </c>
      <c r="D47" s="38">
        <f t="shared" ref="D47:J47" si="45">D8+D11+D14+D17+D20+D23+D26+D29+D32+D35+D38+D41+D44</f>
        <v>27705328</v>
      </c>
      <c r="E47" s="38">
        <f t="shared" si="45"/>
        <v>29031670</v>
      </c>
      <c r="F47" s="38">
        <f t="shared" ref="F47" si="46">F8+F11+F14+F17+F20+F23+F26+F29+F32+F35+F38+F41+F44</f>
        <v>33762788</v>
      </c>
      <c r="G47" s="38">
        <f t="shared" ref="G47:H47" si="47">G8+G11+G14+G17+G20+G23+G26+G29+G32+G35+G38+G41+G44</f>
        <v>17865673</v>
      </c>
      <c r="H47" s="38">
        <f t="shared" si="47"/>
        <v>15974109</v>
      </c>
      <c r="I47" s="37">
        <f t="shared" si="45"/>
        <v>1086276</v>
      </c>
      <c r="J47" s="189">
        <f t="shared" si="45"/>
        <v>5795142</v>
      </c>
      <c r="K47" s="7"/>
      <c r="L47" s="262">
        <f>C47/C46</f>
        <v>0.23271684344599755</v>
      </c>
      <c r="M47" s="234">
        <f>D47/D46</f>
        <v>0.24656824321214252</v>
      </c>
      <c r="N47" s="234">
        <f>E47/E46</f>
        <v>0.25222148036092201</v>
      </c>
      <c r="O47" s="234">
        <f t="shared" ref="O47:P47" si="48">F47/F46</f>
        <v>0.27097021944512095</v>
      </c>
      <c r="P47" s="234">
        <f t="shared" si="48"/>
        <v>0.15950327809519851</v>
      </c>
      <c r="Q47" s="248">
        <f>H47/H46</f>
        <v>0.13837591512512062</v>
      </c>
      <c r="R47" s="263">
        <f>I47/I46</f>
        <v>4.1919819656279986E-2</v>
      </c>
      <c r="S47" s="235">
        <f>J47/J46</f>
        <v>0.20921226958197814</v>
      </c>
      <c r="T47" s="7"/>
      <c r="U47" s="123">
        <f t="shared" si="44"/>
        <v>4.3348706958452548</v>
      </c>
      <c r="V47" s="128">
        <f t="shared" si="3"/>
        <v>16.729244992569814</v>
      </c>
      <c r="Y47" s="1"/>
    </row>
    <row r="48" spans="1:29" s="7" customFormat="1" ht="20.100000000000001" customHeight="1" thickBot="1" x14ac:dyDescent="0.3">
      <c r="A48" s="44"/>
      <c r="B48" s="32" t="s">
        <v>38</v>
      </c>
      <c r="C48" s="259">
        <f>C9+C12+C15+C18+C21+C24+C27+C30+C33+C36+C39+C42+C45</f>
        <v>84199496</v>
      </c>
      <c r="D48" s="46">
        <f t="shared" ref="D48:J48" si="49">D9+D12+D15+D18+D21+D24+D27+D30+D33+D36+D39+D42+D45</f>
        <v>84658404</v>
      </c>
      <c r="E48" s="46">
        <f t="shared" si="49"/>
        <v>86072206</v>
      </c>
      <c r="F48" s="46">
        <f t="shared" ref="F48" si="50">F9+F12+F15+F18+F21+F24+F27+F30+F33+F36+F39+F42+F45</f>
        <v>90836838</v>
      </c>
      <c r="G48" s="46">
        <f t="shared" ref="G48:H48" si="51">G9+G12+G15+G18+G21+G24+G27+G30+G33+G36+G39+G42+G45</f>
        <v>94142514</v>
      </c>
      <c r="H48" s="46">
        <f t="shared" si="51"/>
        <v>99465843</v>
      </c>
      <c r="I48" s="45">
        <f t="shared" si="49"/>
        <v>24826908</v>
      </c>
      <c r="J48" s="190">
        <f t="shared" si="49"/>
        <v>21904677</v>
      </c>
      <c r="K48" s="264"/>
      <c r="L48" s="250">
        <f>C48/C46</f>
        <v>0.76728315655400248</v>
      </c>
      <c r="M48" s="251">
        <f>D48/D46</f>
        <v>0.75343175678785745</v>
      </c>
      <c r="N48" s="251">
        <f>E48/E46</f>
        <v>0.74777851963907804</v>
      </c>
      <c r="O48" s="251">
        <f t="shared" ref="O48:P48" si="52">F48/F46</f>
        <v>0.72902978055487899</v>
      </c>
      <c r="P48" s="251">
        <f t="shared" si="52"/>
        <v>0.84049672190480151</v>
      </c>
      <c r="Q48" s="240">
        <f>H48/H46</f>
        <v>0.8616240848748794</v>
      </c>
      <c r="R48" s="242">
        <f>I48/I46</f>
        <v>0.95808018034372</v>
      </c>
      <c r="S48" s="241">
        <f>J48/J46</f>
        <v>0.79078773041802186</v>
      </c>
      <c r="T48" s="264"/>
      <c r="U48" s="125">
        <f t="shared" si="44"/>
        <v>-0.11770418611935082</v>
      </c>
      <c r="V48" s="126">
        <f t="shared" si="3"/>
        <v>-16.729244992569814</v>
      </c>
      <c r="Y48" s="6"/>
      <c r="Z48"/>
      <c r="AA48"/>
      <c r="AB48"/>
      <c r="AC48"/>
    </row>
    <row r="51" spans="1:22" x14ac:dyDescent="0.25">
      <c r="A51" s="1" t="s">
        <v>25</v>
      </c>
      <c r="L51" s="1" t="s">
        <v>27</v>
      </c>
      <c r="U51" s="1" t="str">
        <f>U3</f>
        <v>VARIAÇÃO (JAN.-MAR)</v>
      </c>
    </row>
    <row r="52" spans="1:22" ht="15.75" thickBot="1" x14ac:dyDescent="0.3"/>
    <row r="53" spans="1:22" ht="24" customHeight="1" x14ac:dyDescent="0.25">
      <c r="A53" s="474" t="s">
        <v>28</v>
      </c>
      <c r="B53" s="497"/>
      <c r="C53" s="476">
        <v>2016</v>
      </c>
      <c r="D53" s="478">
        <v>2017</v>
      </c>
      <c r="E53" s="478">
        <v>2018</v>
      </c>
      <c r="F53" s="478">
        <v>2019</v>
      </c>
      <c r="G53" s="478">
        <v>2020</v>
      </c>
      <c r="H53" s="482">
        <v>2021</v>
      </c>
      <c r="I53" s="484" t="str">
        <f>I5</f>
        <v>janeiro - março</v>
      </c>
      <c r="J53" s="485"/>
      <c r="L53" s="505">
        <v>2016</v>
      </c>
      <c r="M53" s="478">
        <v>2017</v>
      </c>
      <c r="N53" s="478">
        <v>2018</v>
      </c>
      <c r="O53" s="478">
        <v>2019</v>
      </c>
      <c r="P53" s="478">
        <v>2020</v>
      </c>
      <c r="Q53" s="482">
        <v>2021</v>
      </c>
      <c r="R53" s="484" t="str">
        <f>I5</f>
        <v>janeiro - março</v>
      </c>
      <c r="S53" s="485"/>
      <c r="U53" s="503" t="s">
        <v>89</v>
      </c>
      <c r="V53" s="504"/>
    </row>
    <row r="54" spans="1:22" ht="20.25" customHeight="1" thickBot="1" x14ac:dyDescent="0.3">
      <c r="A54" s="498"/>
      <c r="B54" s="499"/>
      <c r="C54" s="493"/>
      <c r="D54" s="492"/>
      <c r="E54" s="492"/>
      <c r="F54" s="492"/>
      <c r="G54" s="492"/>
      <c r="H54" s="502"/>
      <c r="I54" s="246">
        <v>2021</v>
      </c>
      <c r="J54" s="203">
        <v>2022</v>
      </c>
      <c r="L54" s="506"/>
      <c r="M54" s="492"/>
      <c r="N54" s="492"/>
      <c r="O54" s="492"/>
      <c r="P54" s="492"/>
      <c r="Q54" s="502"/>
      <c r="R54" s="246">
        <v>2021</v>
      </c>
      <c r="S54" s="203">
        <v>2022</v>
      </c>
      <c r="U54" s="152" t="s">
        <v>0</v>
      </c>
      <c r="V54" s="153" t="s">
        <v>40</v>
      </c>
    </row>
    <row r="55" spans="1:22" ht="19.5" customHeight="1" thickBot="1" x14ac:dyDescent="0.3">
      <c r="A55" s="10" t="s">
        <v>10</v>
      </c>
      <c r="B55" s="11"/>
      <c r="C55" s="18">
        <v>82481768</v>
      </c>
      <c r="D55" s="19">
        <v>93437664</v>
      </c>
      <c r="E55" s="19">
        <v>97313334</v>
      </c>
      <c r="F55" s="49">
        <v>104246485</v>
      </c>
      <c r="G55" s="49">
        <v>83019607</v>
      </c>
      <c r="H55" s="20">
        <v>82950724</v>
      </c>
      <c r="I55" s="19">
        <v>12644156</v>
      </c>
      <c r="J55" s="188">
        <v>18279258</v>
      </c>
      <c r="L55" s="156">
        <f>C55/C94</f>
        <v>0.1580080019490965</v>
      </c>
      <c r="M55" s="29">
        <f>D55/D94</f>
        <v>0.16173285522493666</v>
      </c>
      <c r="N55" s="29">
        <f>E55/E94</f>
        <v>0.15611199211573379</v>
      </c>
      <c r="O55" s="29">
        <f t="shared" ref="O55:P55" si="53">F55/F94</f>
        <v>0.15251256322356319</v>
      </c>
      <c r="P55" s="29">
        <f t="shared" si="53"/>
        <v>0.12145765062488158</v>
      </c>
      <c r="Q55" s="230">
        <f>H55/H94</f>
        <v>0.15414295796312563</v>
      </c>
      <c r="R55" s="231">
        <f t="shared" ref="R55" si="54">I55/I94</f>
        <v>0.11990883892207305</v>
      </c>
      <c r="S55" s="232">
        <f t="shared" ref="S55" si="55">J55/J94</f>
        <v>0.12252416651010352</v>
      </c>
      <c r="U55" s="122">
        <f>(J55-I55)/I55</f>
        <v>0.44566849697203986</v>
      </c>
      <c r="V55" s="121">
        <f>(S55-R55)*100</f>
        <v>0.26153275880304722</v>
      </c>
    </row>
    <row r="56" spans="1:22" ht="19.5" customHeight="1" x14ac:dyDescent="0.25">
      <c r="A56" s="31"/>
      <c r="B56" s="6" t="s">
        <v>39</v>
      </c>
      <c r="C56" s="37">
        <v>39218341</v>
      </c>
      <c r="D56" s="38">
        <v>48114799</v>
      </c>
      <c r="E56" s="38">
        <v>49046966</v>
      </c>
      <c r="F56" s="317">
        <v>53546141</v>
      </c>
      <c r="G56" s="317">
        <v>29556331</v>
      </c>
      <c r="H56" s="39">
        <v>27305616</v>
      </c>
      <c r="I56" s="38">
        <v>1899933</v>
      </c>
      <c r="J56" s="189">
        <v>8785005</v>
      </c>
      <c r="K56" s="7"/>
      <c r="L56" s="157">
        <f>C56/C55</f>
        <v>0.47547890826006545</v>
      </c>
      <c r="M56" s="40">
        <f>D56/D55</f>
        <v>0.51494008882756315</v>
      </c>
      <c r="N56" s="40">
        <f>E56/E55</f>
        <v>0.50401074533115886</v>
      </c>
      <c r="O56" s="40">
        <f t="shared" ref="O56:P56" si="56">F56/F55</f>
        <v>0.51364936669087691</v>
      </c>
      <c r="P56" s="40">
        <f t="shared" si="56"/>
        <v>0.3560162721560462</v>
      </c>
      <c r="Q56" s="233">
        <f>H56/H55</f>
        <v>0.32917875436506133</v>
      </c>
      <c r="R56" s="234">
        <f t="shared" ref="R56" si="57">I56/I55</f>
        <v>0.15026174938050432</v>
      </c>
      <c r="S56" s="235">
        <f t="shared" ref="S56" si="58">J56/J55</f>
        <v>0.48059965016085443</v>
      </c>
      <c r="T56" s="7"/>
      <c r="U56" s="123">
        <f t="shared" ref="U56:U96" si="59">(J56-I56)/I56</f>
        <v>3.6238498936541448</v>
      </c>
      <c r="V56" s="128">
        <f t="shared" ref="V56:V96" si="60">(S56-R56)*100</f>
        <v>33.033790078035011</v>
      </c>
    </row>
    <row r="57" spans="1:22" ht="19.5" customHeight="1" thickBot="1" x14ac:dyDescent="0.3">
      <c r="A57" s="31"/>
      <c r="B57" s="6" t="s">
        <v>38</v>
      </c>
      <c r="C57" s="37">
        <v>43263427</v>
      </c>
      <c r="D57" s="38">
        <v>45322865</v>
      </c>
      <c r="E57" s="38">
        <v>48266368</v>
      </c>
      <c r="F57" s="317">
        <v>50700344</v>
      </c>
      <c r="G57" s="317">
        <v>53463276</v>
      </c>
      <c r="H57" s="39">
        <v>55645108</v>
      </c>
      <c r="I57" s="38">
        <v>10744223</v>
      </c>
      <c r="J57" s="189">
        <v>9494253</v>
      </c>
      <c r="K57" s="7"/>
      <c r="L57" s="157">
        <f>C57/C55</f>
        <v>0.52452109173993455</v>
      </c>
      <c r="M57" s="40">
        <f>D57/D55</f>
        <v>0.48505991117243685</v>
      </c>
      <c r="N57" s="40">
        <f>E57/E55</f>
        <v>0.4959892546688412</v>
      </c>
      <c r="O57" s="40">
        <f t="shared" ref="O57:P57" si="61">F57/F55</f>
        <v>0.48635063330912309</v>
      </c>
      <c r="P57" s="40">
        <f t="shared" si="61"/>
        <v>0.64398372784395375</v>
      </c>
      <c r="Q57" s="233">
        <f>H57/H55</f>
        <v>0.67082124563493861</v>
      </c>
      <c r="R57" s="234">
        <f t="shared" ref="R57" si="62">I57/I55</f>
        <v>0.84973825061949571</v>
      </c>
      <c r="S57" s="235">
        <f t="shared" ref="S57" si="63">J57/J55</f>
        <v>0.51940034983914551</v>
      </c>
      <c r="T57" s="7"/>
      <c r="U57" s="123">
        <f t="shared" si="59"/>
        <v>-0.11633879899923893</v>
      </c>
      <c r="V57" s="126">
        <f t="shared" si="60"/>
        <v>-33.033790078035018</v>
      </c>
    </row>
    <row r="58" spans="1:22" ht="19.5" customHeight="1" thickBot="1" x14ac:dyDescent="0.3">
      <c r="A58" s="10" t="s">
        <v>18</v>
      </c>
      <c r="B58" s="11"/>
      <c r="C58" s="18">
        <v>2459083</v>
      </c>
      <c r="D58" s="19">
        <v>3643226</v>
      </c>
      <c r="E58" s="19">
        <v>2343015</v>
      </c>
      <c r="F58" s="49">
        <v>2552109</v>
      </c>
      <c r="G58" s="49">
        <v>1731296</v>
      </c>
      <c r="H58" s="20">
        <v>1781570</v>
      </c>
      <c r="I58" s="19">
        <v>296070</v>
      </c>
      <c r="J58" s="188">
        <v>526466</v>
      </c>
      <c r="L58" s="156">
        <f>C58/C94</f>
        <v>4.7107961053525198E-3</v>
      </c>
      <c r="M58" s="29">
        <f>D58/D94</f>
        <v>6.3061223706290968E-3</v>
      </c>
      <c r="N58" s="29">
        <f>E58/E94</f>
        <v>3.7587114136593655E-3</v>
      </c>
      <c r="O58" s="29">
        <f t="shared" ref="O58:P58" si="64">F58/F94</f>
        <v>3.7337343817004922E-3</v>
      </c>
      <c r="P58" s="29">
        <f t="shared" si="64"/>
        <v>2.5328853302841459E-3</v>
      </c>
      <c r="Q58" s="230">
        <f>H58/H94</f>
        <v>3.3105976220094927E-3</v>
      </c>
      <c r="R58" s="231">
        <f t="shared" ref="R58" si="65">I58/I94</f>
        <v>2.8077326742613875E-3</v>
      </c>
      <c r="S58" s="232">
        <f t="shared" ref="S58" si="66">J58/J94</f>
        <v>3.5288526397465455E-3</v>
      </c>
      <c r="U58" s="122">
        <f t="shared" si="59"/>
        <v>0.77818083561319962</v>
      </c>
      <c r="V58" s="121">
        <f t="shared" si="60"/>
        <v>7.21119965485158E-2</v>
      </c>
    </row>
    <row r="59" spans="1:22" ht="19.5" customHeight="1" x14ac:dyDescent="0.25">
      <c r="A59" s="31"/>
      <c r="B59" s="6" t="s">
        <v>39</v>
      </c>
      <c r="C59" s="37">
        <v>1924359</v>
      </c>
      <c r="D59" s="38">
        <v>2915898</v>
      </c>
      <c r="E59" s="38">
        <v>1715135</v>
      </c>
      <c r="F59" s="317">
        <v>1891261</v>
      </c>
      <c r="G59" s="317">
        <v>999405</v>
      </c>
      <c r="H59" s="39">
        <v>823510</v>
      </c>
      <c r="I59" s="38">
        <v>69669</v>
      </c>
      <c r="J59" s="189">
        <v>301197</v>
      </c>
      <c r="K59" s="7"/>
      <c r="L59" s="157">
        <f>C59/C58</f>
        <v>0.78255146328936442</v>
      </c>
      <c r="M59" s="40">
        <f>D59/D58</f>
        <v>0.80036154770524803</v>
      </c>
      <c r="N59" s="40">
        <f>E59/E58</f>
        <v>0.73202049496055299</v>
      </c>
      <c r="O59" s="40">
        <f t="shared" ref="O59:P59" si="67">F59/F58</f>
        <v>0.74105808176688381</v>
      </c>
      <c r="P59" s="40">
        <f t="shared" si="67"/>
        <v>0.5772583082269005</v>
      </c>
      <c r="Q59" s="233">
        <f>H59/H58</f>
        <v>0.46223836279236852</v>
      </c>
      <c r="R59" s="234">
        <f t="shared" ref="R59" si="68">I59/I58</f>
        <v>0.235312594994427</v>
      </c>
      <c r="S59" s="235">
        <f t="shared" ref="S59" si="69">J59/J58</f>
        <v>0.57211101951503041</v>
      </c>
      <c r="T59" s="7"/>
      <c r="U59" s="123">
        <f t="shared" si="59"/>
        <v>3.3232571157903803</v>
      </c>
      <c r="V59" s="128">
        <f t="shared" si="60"/>
        <v>33.679842452060335</v>
      </c>
    </row>
    <row r="60" spans="1:22" ht="19.5" customHeight="1" thickBot="1" x14ac:dyDescent="0.3">
      <c r="A60" s="31"/>
      <c r="B60" s="6" t="s">
        <v>38</v>
      </c>
      <c r="C60" s="37">
        <v>534724</v>
      </c>
      <c r="D60" s="38">
        <v>727328</v>
      </c>
      <c r="E60" s="38">
        <v>627880</v>
      </c>
      <c r="F60" s="317">
        <v>660848</v>
      </c>
      <c r="G60" s="317">
        <v>731891</v>
      </c>
      <c r="H60" s="39">
        <v>958060</v>
      </c>
      <c r="I60" s="38">
        <v>226401</v>
      </c>
      <c r="J60" s="189">
        <v>225269</v>
      </c>
      <c r="K60" s="7"/>
      <c r="L60" s="157">
        <f>C60/C58</f>
        <v>0.21744853671063563</v>
      </c>
      <c r="M60" s="40">
        <f>D60/D58</f>
        <v>0.19963845229475197</v>
      </c>
      <c r="N60" s="40">
        <f>E60/E58</f>
        <v>0.26797950503944706</v>
      </c>
      <c r="O60" s="40">
        <f t="shared" ref="O60:P60" si="70">F60/F58</f>
        <v>0.25894191823311624</v>
      </c>
      <c r="P60" s="40">
        <f t="shared" si="70"/>
        <v>0.42274169177309945</v>
      </c>
      <c r="Q60" s="233">
        <f>H60/H58</f>
        <v>0.53776163720763148</v>
      </c>
      <c r="R60" s="234">
        <f t="shared" ref="R60" si="71">I60/I58</f>
        <v>0.76468740500557297</v>
      </c>
      <c r="S60" s="235">
        <f t="shared" ref="S60" si="72">J60/J58</f>
        <v>0.42788898048496959</v>
      </c>
      <c r="T60" s="7"/>
      <c r="U60" s="123">
        <f t="shared" si="59"/>
        <v>-4.9999779152918936E-3</v>
      </c>
      <c r="V60" s="126">
        <f t="shared" si="60"/>
        <v>-33.679842452060335</v>
      </c>
    </row>
    <row r="61" spans="1:22" s="327" customFormat="1" ht="19.5" customHeight="1" thickBot="1" x14ac:dyDescent="0.3">
      <c r="A61" s="332" t="s">
        <v>15</v>
      </c>
      <c r="B61" s="333"/>
      <c r="C61" s="334">
        <v>83753681</v>
      </c>
      <c r="D61" s="335">
        <v>105319161</v>
      </c>
      <c r="E61" s="335">
        <v>111596848</v>
      </c>
      <c r="F61" s="336">
        <v>124026619</v>
      </c>
      <c r="G61" s="336">
        <v>101641293</v>
      </c>
      <c r="H61" s="337">
        <v>110422357</v>
      </c>
      <c r="I61" s="335">
        <v>19338408</v>
      </c>
      <c r="J61" s="338">
        <v>31718099</v>
      </c>
      <c r="L61" s="177">
        <f>C61/C94</f>
        <v>0.16044456989200337</v>
      </c>
      <c r="M61" s="26">
        <f>D61/D94</f>
        <v>0.18229874216916203</v>
      </c>
      <c r="N61" s="26">
        <f>E61/E94</f>
        <v>0.17902589027642132</v>
      </c>
      <c r="O61" s="26">
        <f t="shared" ref="O61:P61" si="73">F61/F94</f>
        <v>0.18145089085394375</v>
      </c>
      <c r="P61" s="26">
        <f t="shared" si="73"/>
        <v>0.14870116952318529</v>
      </c>
      <c r="Q61" s="339">
        <f>H61/H94</f>
        <v>0.20519204549969031</v>
      </c>
      <c r="R61" s="340">
        <f t="shared" ref="R61" si="74">I61/I94</f>
        <v>0.18339271121625902</v>
      </c>
      <c r="S61" s="341">
        <f t="shared" ref="S61" si="75">J61/J94</f>
        <v>0.2126034679996282</v>
      </c>
      <c r="U61" s="122">
        <f t="shared" si="59"/>
        <v>0.64016081365125821</v>
      </c>
      <c r="V61" s="121">
        <f t="shared" si="60"/>
        <v>2.9210756783369178</v>
      </c>
    </row>
    <row r="62" spans="1:22" s="327" customFormat="1" ht="19.5" customHeight="1" x14ac:dyDescent="0.25">
      <c r="A62" s="343"/>
      <c r="B62" s="194" t="s">
        <v>39</v>
      </c>
      <c r="C62" s="195">
        <v>45568148</v>
      </c>
      <c r="D62" s="196">
        <v>61332118</v>
      </c>
      <c r="E62" s="196">
        <v>64429780</v>
      </c>
      <c r="F62" s="318">
        <v>74767147</v>
      </c>
      <c r="G62" s="318">
        <v>44240397</v>
      </c>
      <c r="H62" s="197">
        <v>41900713</v>
      </c>
      <c r="I62" s="196">
        <v>2400285</v>
      </c>
      <c r="J62" s="226">
        <v>15749489</v>
      </c>
      <c r="K62" s="198"/>
      <c r="L62" s="199">
        <f>C62/C61</f>
        <v>0.54407337630927533</v>
      </c>
      <c r="M62" s="200">
        <f>D62/D61</f>
        <v>0.58234529612327623</v>
      </c>
      <c r="N62" s="200">
        <f>E62/E61</f>
        <v>0.57734408412682048</v>
      </c>
      <c r="O62" s="200">
        <f t="shared" ref="O62:P62" si="76">F62/F61</f>
        <v>0.60283145346403422</v>
      </c>
      <c r="P62" s="200">
        <f t="shared" si="76"/>
        <v>0.43526007682723988</v>
      </c>
      <c r="Q62" s="236">
        <f>H62/H61</f>
        <v>0.3794586000369472</v>
      </c>
      <c r="R62" s="237">
        <f t="shared" ref="R62" si="77">I62/I61</f>
        <v>0.12412009302937449</v>
      </c>
      <c r="S62" s="238">
        <f t="shared" ref="S62" si="78">J62/J61</f>
        <v>0.49654580496769368</v>
      </c>
      <c r="T62" s="198"/>
      <c r="U62" s="123">
        <f t="shared" si="59"/>
        <v>5.5615079042697015</v>
      </c>
      <c r="V62" s="128">
        <f t="shared" si="60"/>
        <v>37.242571193831921</v>
      </c>
    </row>
    <row r="63" spans="1:22" s="327" customFormat="1" ht="19.5" customHeight="1" thickBot="1" x14ac:dyDescent="0.3">
      <c r="A63" s="343"/>
      <c r="B63" s="194" t="s">
        <v>38</v>
      </c>
      <c r="C63" s="195">
        <v>38185533</v>
      </c>
      <c r="D63" s="196">
        <v>43987043</v>
      </c>
      <c r="E63" s="196">
        <v>47167068</v>
      </c>
      <c r="F63" s="318">
        <v>49259472</v>
      </c>
      <c r="G63" s="318">
        <v>57400896</v>
      </c>
      <c r="H63" s="197">
        <v>68521644</v>
      </c>
      <c r="I63" s="196">
        <v>16938123</v>
      </c>
      <c r="J63" s="226">
        <v>15968610</v>
      </c>
      <c r="K63" s="198"/>
      <c r="L63" s="199">
        <f>C63/C61</f>
        <v>0.45592662369072473</v>
      </c>
      <c r="M63" s="200">
        <f>D63/D61</f>
        <v>0.41765470387672382</v>
      </c>
      <c r="N63" s="200">
        <f>E63/E61</f>
        <v>0.42265591587317952</v>
      </c>
      <c r="O63" s="200">
        <f t="shared" ref="O63:P63" si="79">F63/F61</f>
        <v>0.39716854653596578</v>
      </c>
      <c r="P63" s="200">
        <f t="shared" si="79"/>
        <v>0.56473992317276012</v>
      </c>
      <c r="Q63" s="236">
        <f>H63/H61</f>
        <v>0.6205413999630528</v>
      </c>
      <c r="R63" s="237">
        <f t="shared" ref="R63" si="80">I63/I61</f>
        <v>0.87587990697062545</v>
      </c>
      <c r="S63" s="238">
        <f t="shared" ref="S63" si="81">J63/J61</f>
        <v>0.50345419503230637</v>
      </c>
      <c r="T63" s="198"/>
      <c r="U63" s="123">
        <f t="shared" si="59"/>
        <v>-5.7238514562682065E-2</v>
      </c>
      <c r="V63" s="126">
        <f t="shared" si="60"/>
        <v>-37.242571193831907</v>
      </c>
    </row>
    <row r="64" spans="1:22" ht="19.5" customHeight="1" thickBot="1" x14ac:dyDescent="0.3">
      <c r="A64" s="10" t="s">
        <v>8</v>
      </c>
      <c r="B64" s="11"/>
      <c r="C64" s="18">
        <v>379930</v>
      </c>
      <c r="D64" s="19">
        <v>237175</v>
      </c>
      <c r="E64" s="19">
        <v>674966</v>
      </c>
      <c r="F64" s="49">
        <v>662159</v>
      </c>
      <c r="G64" s="49">
        <v>218943</v>
      </c>
      <c r="H64" s="20">
        <v>257618</v>
      </c>
      <c r="I64" s="19">
        <v>131801</v>
      </c>
      <c r="J64" s="188">
        <v>68942</v>
      </c>
      <c r="L64" s="156">
        <f>C64/C94</f>
        <v>7.2782120990083816E-4</v>
      </c>
      <c r="M64" s="29">
        <f>D64/D94</f>
        <v>4.1053027543554974E-4</v>
      </c>
      <c r="N64" s="29">
        <f>E64/E94</f>
        <v>1.0827939249351828E-3</v>
      </c>
      <c r="O64" s="29">
        <f t="shared" ref="O64:P64" si="82">F64/F94</f>
        <v>9.6873833541295308E-4</v>
      </c>
      <c r="P64" s="29">
        <f t="shared" si="82"/>
        <v>3.2031351823628176E-4</v>
      </c>
      <c r="Q64" s="230">
        <f>H64/H94</f>
        <v>4.7871795000299817E-4</v>
      </c>
      <c r="R64" s="231">
        <f t="shared" ref="R64" si="83">I64/I94</f>
        <v>1.2499137845790695E-3</v>
      </c>
      <c r="S64" s="232">
        <f t="shared" ref="S64" si="84">J64/J94</f>
        <v>4.6211181479792869E-4</v>
      </c>
      <c r="U64" s="122">
        <f t="shared" si="59"/>
        <v>-0.47692354382743679</v>
      </c>
      <c r="V64" s="121">
        <f t="shared" si="60"/>
        <v>-7.8780196978114087E-2</v>
      </c>
    </row>
    <row r="65" spans="1:22" ht="19.5" customHeight="1" x14ac:dyDescent="0.25">
      <c r="A65" s="31"/>
      <c r="B65" s="6" t="s">
        <v>39</v>
      </c>
      <c r="C65" s="37">
        <v>253854</v>
      </c>
      <c r="D65" s="38">
        <v>145443</v>
      </c>
      <c r="E65" s="38">
        <v>425755</v>
      </c>
      <c r="F65" s="317">
        <v>319658</v>
      </c>
      <c r="G65" s="317">
        <v>70775</v>
      </c>
      <c r="H65" s="39">
        <v>22910</v>
      </c>
      <c r="I65" s="38">
        <v>980</v>
      </c>
      <c r="J65" s="189">
        <v>8913</v>
      </c>
      <c r="K65" s="6"/>
      <c r="L65" s="157">
        <f>C65/C64</f>
        <v>0.66815992419656256</v>
      </c>
      <c r="M65" s="40">
        <f>D65/D64</f>
        <v>0.61323073679772322</v>
      </c>
      <c r="N65" s="40">
        <f>E65/E64</f>
        <v>0.63077992076637934</v>
      </c>
      <c r="O65" s="40">
        <f t="shared" ref="O65:P65" si="85">F65/F64</f>
        <v>0.48275112170943835</v>
      </c>
      <c r="P65" s="40">
        <f t="shared" si="85"/>
        <v>0.32325765153487435</v>
      </c>
      <c r="Q65" s="233">
        <f>H65/H64</f>
        <v>8.8930121342452775E-2</v>
      </c>
      <c r="R65" s="234">
        <f t="shared" ref="R65" si="86">I65/I64</f>
        <v>7.4354519313207029E-3</v>
      </c>
      <c r="S65" s="235">
        <f t="shared" ref="S65" si="87">J65/J64</f>
        <v>0.1292825853616083</v>
      </c>
      <c r="T65" s="6"/>
      <c r="U65" s="123">
        <f t="shared" si="59"/>
        <v>8.0948979591836743</v>
      </c>
      <c r="V65" s="128">
        <f t="shared" si="60"/>
        <v>12.184713343028761</v>
      </c>
    </row>
    <row r="66" spans="1:22" ht="19.5" customHeight="1" thickBot="1" x14ac:dyDescent="0.3">
      <c r="A66" s="247"/>
      <c r="B66" s="6" t="s">
        <v>38</v>
      </c>
      <c r="C66" s="37">
        <v>126076</v>
      </c>
      <c r="D66" s="38">
        <v>91732</v>
      </c>
      <c r="E66" s="38">
        <v>249211</v>
      </c>
      <c r="F66" s="317">
        <v>342501</v>
      </c>
      <c r="G66" s="317">
        <v>148168</v>
      </c>
      <c r="H66" s="39">
        <v>234708</v>
      </c>
      <c r="I66" s="38">
        <v>130821</v>
      </c>
      <c r="J66" s="189">
        <v>60029</v>
      </c>
      <c r="K66" s="6"/>
      <c r="L66" s="157">
        <f>C66/C64</f>
        <v>0.3318400758034375</v>
      </c>
      <c r="M66" s="40">
        <f>D66/D64</f>
        <v>0.38676926320227678</v>
      </c>
      <c r="N66" s="40">
        <f>E66/E64</f>
        <v>0.36922007923362066</v>
      </c>
      <c r="O66" s="40">
        <f t="shared" ref="O66:P66" si="88">F66/F64</f>
        <v>0.51724887829056165</v>
      </c>
      <c r="P66" s="40">
        <f t="shared" si="88"/>
        <v>0.6767423484651256</v>
      </c>
      <c r="Q66" s="233">
        <f>H66/H64</f>
        <v>0.91106987865754718</v>
      </c>
      <c r="R66" s="234">
        <f t="shared" ref="R66" si="89">I66/I64</f>
        <v>0.99256454806867933</v>
      </c>
      <c r="S66" s="235">
        <f t="shared" ref="S66" si="90">J66/J64</f>
        <v>0.8707174146383917</v>
      </c>
      <c r="T66" s="6"/>
      <c r="U66" s="123">
        <f t="shared" si="59"/>
        <v>-0.54113636189908343</v>
      </c>
      <c r="V66" s="126">
        <f t="shared" si="60"/>
        <v>-12.184713343028763</v>
      </c>
    </row>
    <row r="67" spans="1:22" s="327" customFormat="1" ht="19.5" customHeight="1" thickBot="1" x14ac:dyDescent="0.3">
      <c r="A67" s="332" t="s">
        <v>16</v>
      </c>
      <c r="B67" s="333"/>
      <c r="C67" s="334">
        <v>339653</v>
      </c>
      <c r="D67" s="335">
        <v>184063</v>
      </c>
      <c r="E67" s="335">
        <v>176558</v>
      </c>
      <c r="F67" s="336">
        <v>239017</v>
      </c>
      <c r="G67" s="336">
        <v>452182</v>
      </c>
      <c r="H67" s="337">
        <v>214794</v>
      </c>
      <c r="I67" s="335">
        <v>25904</v>
      </c>
      <c r="J67" s="338">
        <v>45979</v>
      </c>
      <c r="L67" s="177">
        <f>C67/C94</f>
        <v>6.506636943817266E-4</v>
      </c>
      <c r="M67" s="26">
        <f>D67/D94</f>
        <v>3.185978036786912E-4</v>
      </c>
      <c r="N67" s="26">
        <f>E67/E94</f>
        <v>2.8323786649802506E-4</v>
      </c>
      <c r="O67" s="26">
        <f t="shared" ref="O67:P67" si="91">F67/F94</f>
        <v>3.4968176935660139E-4</v>
      </c>
      <c r="P67" s="26">
        <f t="shared" si="91"/>
        <v>6.6154207854609822E-4</v>
      </c>
      <c r="Q67" s="339">
        <f>H67/H94</f>
        <v>3.9914036811458821E-4</v>
      </c>
      <c r="R67" s="340">
        <f t="shared" ref="R67" si="92">I67/I94</f>
        <v>2.4565645689893261E-4</v>
      </c>
      <c r="S67" s="341">
        <f t="shared" ref="S67" si="93">J67/J94</f>
        <v>3.0819296122238933E-4</v>
      </c>
      <c r="U67" s="122">
        <f t="shared" si="59"/>
        <v>0.77497683755404567</v>
      </c>
      <c r="V67" s="121">
        <f t="shared" si="60"/>
        <v>6.2536504323456718E-3</v>
      </c>
    </row>
    <row r="68" spans="1:22" s="327" customFormat="1" ht="19.5" customHeight="1" x14ac:dyDescent="0.25">
      <c r="A68" s="343"/>
      <c r="B68" s="194" t="s">
        <v>39</v>
      </c>
      <c r="C68" s="195">
        <v>297926</v>
      </c>
      <c r="D68" s="196">
        <v>132592</v>
      </c>
      <c r="E68" s="196">
        <v>130092</v>
      </c>
      <c r="F68" s="318">
        <v>197628</v>
      </c>
      <c r="G68" s="318">
        <v>411712</v>
      </c>
      <c r="H68" s="197">
        <v>169419</v>
      </c>
      <c r="I68" s="196">
        <v>15758</v>
      </c>
      <c r="J68" s="226">
        <v>37480</v>
      </c>
      <c r="K68" s="194"/>
      <c r="L68" s="199">
        <f>C68/C67</f>
        <v>0.8771481482571919</v>
      </c>
      <c r="M68" s="200">
        <f>D68/D67</f>
        <v>0.72036204995028874</v>
      </c>
      <c r="N68" s="200">
        <f>E68/E67</f>
        <v>0.73682302699396229</v>
      </c>
      <c r="O68" s="200">
        <f t="shared" ref="O68:P68" si="94">F68/F67</f>
        <v>0.82683658484542943</v>
      </c>
      <c r="P68" s="200">
        <f t="shared" si="94"/>
        <v>0.91050063912318491</v>
      </c>
      <c r="Q68" s="236">
        <f>H68/H67</f>
        <v>0.78875108243247016</v>
      </c>
      <c r="R68" s="237">
        <f t="shared" ref="R68" si="95">I68/I67</f>
        <v>0.60832303891290918</v>
      </c>
      <c r="S68" s="238">
        <f t="shared" ref="S68" si="96">J68/J67</f>
        <v>0.81515474455729786</v>
      </c>
      <c r="T68" s="194"/>
      <c r="U68" s="123">
        <f t="shared" si="59"/>
        <v>1.3784744256885391</v>
      </c>
      <c r="V68" s="128">
        <f t="shared" si="60"/>
        <v>20.683170564438868</v>
      </c>
    </row>
    <row r="69" spans="1:22" s="327" customFormat="1" ht="19.5" customHeight="1" thickBot="1" x14ac:dyDescent="0.3">
      <c r="A69" s="345"/>
      <c r="B69" s="194" t="s">
        <v>38</v>
      </c>
      <c r="C69" s="195">
        <v>41727</v>
      </c>
      <c r="D69" s="196">
        <v>51471</v>
      </c>
      <c r="E69" s="196">
        <v>46466</v>
      </c>
      <c r="F69" s="318">
        <v>41389</v>
      </c>
      <c r="G69" s="318">
        <v>40470</v>
      </c>
      <c r="H69" s="197">
        <v>45375</v>
      </c>
      <c r="I69" s="196">
        <v>10146</v>
      </c>
      <c r="J69" s="226">
        <v>8499</v>
      </c>
      <c r="K69" s="194"/>
      <c r="L69" s="199">
        <f>C69/C67</f>
        <v>0.1228518517428081</v>
      </c>
      <c r="M69" s="200">
        <f>D69/D67</f>
        <v>0.27963795004971126</v>
      </c>
      <c r="N69" s="200">
        <f>E69/E67</f>
        <v>0.26317697300603765</v>
      </c>
      <c r="O69" s="200">
        <f t="shared" ref="O69:P69" si="97">F69/F67</f>
        <v>0.17316341515457059</v>
      </c>
      <c r="P69" s="200">
        <f t="shared" si="97"/>
        <v>8.9499360876815093E-2</v>
      </c>
      <c r="Q69" s="236">
        <f>H69/H67</f>
        <v>0.21124891756752981</v>
      </c>
      <c r="R69" s="237">
        <f t="shared" ref="R69" si="98">I69/I67</f>
        <v>0.39167696108709077</v>
      </c>
      <c r="S69" s="238">
        <f t="shared" ref="S69" si="99">J69/J67</f>
        <v>0.18484525544270211</v>
      </c>
      <c r="T69" s="194"/>
      <c r="U69" s="123">
        <f t="shared" si="59"/>
        <v>-0.16232998225901835</v>
      </c>
      <c r="V69" s="126">
        <f t="shared" si="60"/>
        <v>-20.683170564438864</v>
      </c>
    </row>
    <row r="70" spans="1:22" ht="19.5" customHeight="1" thickBot="1" x14ac:dyDescent="0.3">
      <c r="A70" s="10" t="s">
        <v>21</v>
      </c>
      <c r="B70" s="11"/>
      <c r="C70" s="18">
        <v>2716697</v>
      </c>
      <c r="D70" s="19">
        <v>2538731</v>
      </c>
      <c r="E70" s="19">
        <v>3441297</v>
      </c>
      <c r="F70" s="49">
        <v>3002154</v>
      </c>
      <c r="G70" s="49">
        <v>2042247</v>
      </c>
      <c r="H70" s="20">
        <v>2025293</v>
      </c>
      <c r="I70" s="19">
        <v>420535</v>
      </c>
      <c r="J70" s="188">
        <v>551281</v>
      </c>
      <c r="L70" s="156">
        <f>C70/C94</f>
        <v>5.2042999959834111E-3</v>
      </c>
      <c r="M70" s="29">
        <f>D70/D94</f>
        <v>4.3943330312502102E-3</v>
      </c>
      <c r="N70" s="29">
        <f>E70/E94</f>
        <v>5.5205973123056114E-3</v>
      </c>
      <c r="O70" s="29">
        <f t="shared" ref="O70:P70" si="100">F70/F94</f>
        <v>4.3921500253161832E-3</v>
      </c>
      <c r="P70" s="29">
        <f t="shared" si="100"/>
        <v>2.9878065143781338E-3</v>
      </c>
      <c r="Q70" s="230">
        <f>H70/H94</f>
        <v>3.7634952259369384E-3</v>
      </c>
      <c r="R70" s="231">
        <f t="shared" ref="R70" si="101">I70/I94</f>
        <v>3.98807667163344E-3</v>
      </c>
      <c r="S70" s="232">
        <f t="shared" ref="S70" si="102">J70/J94</f>
        <v>3.6951852770969354E-3</v>
      </c>
      <c r="U70" s="122">
        <f t="shared" si="59"/>
        <v>0.31090396756512539</v>
      </c>
      <c r="V70" s="121">
        <f t="shared" si="60"/>
        <v>-2.9289139453650456E-2</v>
      </c>
    </row>
    <row r="71" spans="1:22" ht="19.5" customHeight="1" x14ac:dyDescent="0.25">
      <c r="A71" s="31"/>
      <c r="B71" s="6" t="s">
        <v>39</v>
      </c>
      <c r="C71" s="37">
        <v>450437</v>
      </c>
      <c r="D71" s="38">
        <v>664202</v>
      </c>
      <c r="E71" s="38">
        <v>1193621</v>
      </c>
      <c r="F71" s="317">
        <v>878489</v>
      </c>
      <c r="G71" s="317">
        <v>374089</v>
      </c>
      <c r="H71" s="39">
        <v>476828</v>
      </c>
      <c r="I71" s="38">
        <v>29895</v>
      </c>
      <c r="J71" s="189">
        <v>228630</v>
      </c>
      <c r="K71" s="6"/>
      <c r="L71" s="157">
        <f>C71/C70</f>
        <v>0.16580317937554317</v>
      </c>
      <c r="M71" s="40">
        <f>D71/D70</f>
        <v>0.26162756117130959</v>
      </c>
      <c r="N71" s="40">
        <f>E71/E70</f>
        <v>0.34685207350600661</v>
      </c>
      <c r="O71" s="40">
        <f t="shared" ref="O71:P71" si="103">F71/F70</f>
        <v>0.29261956581840903</v>
      </c>
      <c r="P71" s="40">
        <f t="shared" si="103"/>
        <v>0.18317519869046203</v>
      </c>
      <c r="Q71" s="233">
        <f>H71/H70</f>
        <v>0.23543655164956379</v>
      </c>
      <c r="R71" s="234">
        <f t="shared" ref="R71" si="104">I71/I70</f>
        <v>7.1088018833153008E-2</v>
      </c>
      <c r="S71" s="235">
        <f t="shared" ref="S71" si="105">J71/J70</f>
        <v>0.41472497691739785</v>
      </c>
      <c r="T71" s="6"/>
      <c r="U71" s="123">
        <f t="shared" si="59"/>
        <v>6.6477671851480178</v>
      </c>
      <c r="V71" s="128">
        <f t="shared" si="60"/>
        <v>34.363695808424481</v>
      </c>
    </row>
    <row r="72" spans="1:22" ht="19.5" customHeight="1" thickBot="1" x14ac:dyDescent="0.3">
      <c r="A72" s="247"/>
      <c r="B72" s="6" t="s">
        <v>38</v>
      </c>
      <c r="C72" s="37">
        <v>2266260</v>
      </c>
      <c r="D72" s="38">
        <v>1874529</v>
      </c>
      <c r="E72" s="38">
        <v>2247676</v>
      </c>
      <c r="F72" s="317">
        <v>2123665</v>
      </c>
      <c r="G72" s="317">
        <v>1668158</v>
      </c>
      <c r="H72" s="39">
        <v>1548465</v>
      </c>
      <c r="I72" s="38">
        <v>390640</v>
      </c>
      <c r="J72" s="189">
        <v>322651</v>
      </c>
      <c r="K72" s="6"/>
      <c r="L72" s="157">
        <f>C72/C70</f>
        <v>0.83419682062445688</v>
      </c>
      <c r="M72" s="40">
        <f>D72/D70</f>
        <v>0.73837243882869041</v>
      </c>
      <c r="N72" s="40">
        <f>E72/E70</f>
        <v>0.65314792649399345</v>
      </c>
      <c r="O72" s="40">
        <f t="shared" ref="O72:P72" si="106">F72/F70</f>
        <v>0.70738043418159091</v>
      </c>
      <c r="P72" s="40">
        <f t="shared" si="106"/>
        <v>0.81682480130953794</v>
      </c>
      <c r="Q72" s="233">
        <f>H72/H70</f>
        <v>0.76456344835043621</v>
      </c>
      <c r="R72" s="234">
        <f t="shared" ref="R72" si="107">I72/I70</f>
        <v>0.92891198116684703</v>
      </c>
      <c r="S72" s="235">
        <f t="shared" ref="S72" si="108">J72/J70</f>
        <v>0.58527502308260215</v>
      </c>
      <c r="T72" s="6"/>
      <c r="U72" s="123">
        <f t="shared" si="59"/>
        <v>-0.17404515666598402</v>
      </c>
      <c r="V72" s="126">
        <f t="shared" si="60"/>
        <v>-34.363695808424488</v>
      </c>
    </row>
    <row r="73" spans="1:22" s="327" customFormat="1" ht="19.5" customHeight="1" thickBot="1" x14ac:dyDescent="0.3">
      <c r="A73" s="332" t="s">
        <v>22</v>
      </c>
      <c r="B73" s="333"/>
      <c r="C73" s="334">
        <v>33688126</v>
      </c>
      <c r="D73" s="335">
        <v>30997965</v>
      </c>
      <c r="E73" s="335">
        <v>30882257</v>
      </c>
      <c r="F73" s="336">
        <v>32577228</v>
      </c>
      <c r="G73" s="336">
        <v>24526197</v>
      </c>
      <c r="H73" s="337">
        <v>23420718</v>
      </c>
      <c r="I73" s="335">
        <v>4618453</v>
      </c>
      <c r="J73" s="338">
        <v>6962291</v>
      </c>
      <c r="L73" s="177">
        <f>C73/C94</f>
        <v>6.4535395005953414E-2</v>
      </c>
      <c r="M73" s="26">
        <f>D73/D94</f>
        <v>5.3654909283826414E-2</v>
      </c>
      <c r="N73" s="26">
        <f>E73/E94</f>
        <v>4.9541932879414698E-2</v>
      </c>
      <c r="O73" s="26">
        <f t="shared" ref="O73:P73" si="109">F73/F94</f>
        <v>4.7660470710340339E-2</v>
      </c>
      <c r="P73" s="26">
        <f t="shared" si="109"/>
        <v>3.5881816043564489E-2</v>
      </c>
      <c r="Q73" s="339">
        <f>H73/H94</f>
        <v>4.3521485721332825E-2</v>
      </c>
      <c r="R73" s="340">
        <f t="shared" ref="R73" si="110">I73/I94</f>
        <v>4.3798363200055826E-2</v>
      </c>
      <c r="S73" s="341">
        <f t="shared" ref="S73" si="111">J73/J94</f>
        <v>4.6667589120728811E-2</v>
      </c>
      <c r="U73" s="122">
        <f t="shared" si="59"/>
        <v>0.50749417608017233</v>
      </c>
      <c r="V73" s="121">
        <f t="shared" si="60"/>
        <v>0.28692259206729853</v>
      </c>
    </row>
    <row r="74" spans="1:22" s="327" customFormat="1" ht="19.5" customHeight="1" x14ac:dyDescent="0.25">
      <c r="A74" s="343"/>
      <c r="B74" s="194" t="s">
        <v>39</v>
      </c>
      <c r="C74" s="195">
        <v>22521987</v>
      </c>
      <c r="D74" s="196">
        <v>17563156</v>
      </c>
      <c r="E74" s="196">
        <v>16636857</v>
      </c>
      <c r="F74" s="318">
        <v>17822821</v>
      </c>
      <c r="G74" s="318">
        <v>9399875</v>
      </c>
      <c r="H74" s="197">
        <v>7266805</v>
      </c>
      <c r="I74" s="196">
        <v>476303</v>
      </c>
      <c r="J74" s="226">
        <v>3039737</v>
      </c>
      <c r="K74" s="194"/>
      <c r="L74" s="199">
        <f>C74/C73</f>
        <v>0.66854377711600821</v>
      </c>
      <c r="M74" s="200">
        <f>D74/D73</f>
        <v>0.56659061328703353</v>
      </c>
      <c r="N74" s="200">
        <f>E74/E73</f>
        <v>0.53871894790591246</v>
      </c>
      <c r="O74" s="200">
        <f t="shared" ref="O74:P74" si="112">F74/F73</f>
        <v>0.54709446119847893</v>
      </c>
      <c r="P74" s="200">
        <f t="shared" si="112"/>
        <v>0.38325856226303656</v>
      </c>
      <c r="Q74" s="236">
        <f>H74/H73</f>
        <v>0.31027251171377412</v>
      </c>
      <c r="R74" s="237">
        <f t="shared" ref="R74" si="113">I74/I73</f>
        <v>0.10313042051093732</v>
      </c>
      <c r="S74" s="238">
        <f t="shared" ref="S74" si="114">J74/J73</f>
        <v>0.43660010763698326</v>
      </c>
      <c r="T74" s="194"/>
      <c r="U74" s="123">
        <f t="shared" si="59"/>
        <v>5.381939647661258</v>
      </c>
      <c r="V74" s="128">
        <f t="shared" si="60"/>
        <v>33.3469687126046</v>
      </c>
    </row>
    <row r="75" spans="1:22" s="327" customFormat="1" ht="19.5" customHeight="1" thickBot="1" x14ac:dyDescent="0.3">
      <c r="A75" s="345"/>
      <c r="B75" s="194" t="s">
        <v>38</v>
      </c>
      <c r="C75" s="195">
        <v>11166139</v>
      </c>
      <c r="D75" s="196">
        <v>13434809</v>
      </c>
      <c r="E75" s="196">
        <v>14245400</v>
      </c>
      <c r="F75" s="318">
        <v>14754407</v>
      </c>
      <c r="G75" s="318">
        <v>15126322</v>
      </c>
      <c r="H75" s="197">
        <v>16153913</v>
      </c>
      <c r="I75" s="196">
        <v>4142150</v>
      </c>
      <c r="J75" s="226">
        <v>3922554</v>
      </c>
      <c r="K75" s="194"/>
      <c r="L75" s="199">
        <f>C75/C73</f>
        <v>0.33145622288399185</v>
      </c>
      <c r="M75" s="200">
        <f>D75/D73</f>
        <v>0.43340938671296647</v>
      </c>
      <c r="N75" s="200">
        <f>E75/E73</f>
        <v>0.46128105209408754</v>
      </c>
      <c r="O75" s="200">
        <f t="shared" ref="O75:P75" si="115">F75/F73</f>
        <v>0.45290553880152112</v>
      </c>
      <c r="P75" s="200">
        <f t="shared" si="115"/>
        <v>0.61674143773696344</v>
      </c>
      <c r="Q75" s="236">
        <f>H75/H73</f>
        <v>0.68972748828622588</v>
      </c>
      <c r="R75" s="237">
        <f t="shared" ref="R75" si="116">I75/I73</f>
        <v>0.89686957948906265</v>
      </c>
      <c r="S75" s="238">
        <f t="shared" ref="S75" si="117">J75/J73</f>
        <v>0.56339989236301669</v>
      </c>
      <c r="T75" s="194"/>
      <c r="U75" s="123">
        <f t="shared" si="59"/>
        <v>-5.3014980143162367E-2</v>
      </c>
      <c r="V75" s="126">
        <f t="shared" si="60"/>
        <v>-33.3469687126046</v>
      </c>
    </row>
    <row r="76" spans="1:22" ht="19.5" customHeight="1" thickBot="1" x14ac:dyDescent="0.3">
      <c r="A76" s="10" t="s">
        <v>14</v>
      </c>
      <c r="B76" s="11"/>
      <c r="C76" s="18">
        <v>1956143</v>
      </c>
      <c r="D76" s="19">
        <v>2271046</v>
      </c>
      <c r="E76" s="19">
        <v>3765263</v>
      </c>
      <c r="F76" s="49">
        <v>5572501</v>
      </c>
      <c r="G76" s="49">
        <v>5153703</v>
      </c>
      <c r="H76" s="20">
        <v>4915108</v>
      </c>
      <c r="I76" s="19">
        <v>684782</v>
      </c>
      <c r="J76" s="188">
        <v>1379851</v>
      </c>
      <c r="L76" s="156">
        <f>C76/C94</f>
        <v>3.7473280999106551E-3</v>
      </c>
      <c r="M76" s="29">
        <f>D76/D94</f>
        <v>3.9309924735187246E-3</v>
      </c>
      <c r="N76" s="29">
        <f>E76/E94</f>
        <v>6.0403100336657266E-3</v>
      </c>
      <c r="O76" s="29">
        <f t="shared" ref="O76:P76" si="118">F76/F94</f>
        <v>8.1525665932608588E-3</v>
      </c>
      <c r="P76" s="29">
        <f t="shared" si="118"/>
        <v>7.5398653525112934E-3</v>
      </c>
      <c r="Q76" s="230">
        <f>H76/H94</f>
        <v>9.1334861143372598E-3</v>
      </c>
      <c r="R76" s="231">
        <f t="shared" ref="R76" si="119">I76/I94</f>
        <v>6.4940209955282923E-3</v>
      </c>
      <c r="S76" s="232">
        <f t="shared" ref="S76" si="120">J76/J94</f>
        <v>9.2490129349414966E-3</v>
      </c>
      <c r="U76" s="122">
        <f t="shared" si="59"/>
        <v>1.0150222990674405</v>
      </c>
      <c r="V76" s="121">
        <f t="shared" si="60"/>
        <v>0.27549919394132044</v>
      </c>
    </row>
    <row r="77" spans="1:22" ht="19.5" customHeight="1" x14ac:dyDescent="0.25">
      <c r="A77" s="31"/>
      <c r="B77" s="6" t="s">
        <v>39</v>
      </c>
      <c r="C77" s="37">
        <v>1028353</v>
      </c>
      <c r="D77" s="38">
        <v>1315033</v>
      </c>
      <c r="E77" s="38">
        <v>2781088</v>
      </c>
      <c r="F77" s="317">
        <v>4402111</v>
      </c>
      <c r="G77" s="317">
        <v>3599185</v>
      </c>
      <c r="H77" s="39">
        <v>2632770</v>
      </c>
      <c r="I77" s="38">
        <v>185381</v>
      </c>
      <c r="J77" s="189">
        <v>791065</v>
      </c>
      <c r="K77" s="6"/>
      <c r="L77" s="157">
        <f>C77/C76</f>
        <v>0.52570440913573291</v>
      </c>
      <c r="M77" s="40">
        <f>D77/D76</f>
        <v>0.57904287275554966</v>
      </c>
      <c r="N77" s="40">
        <f>E77/E76</f>
        <v>0.73861719619585675</v>
      </c>
      <c r="O77" s="40">
        <f t="shared" ref="O77:P77" si="121">F77/F76</f>
        <v>0.78997042799992323</v>
      </c>
      <c r="P77" s="40">
        <f t="shared" si="121"/>
        <v>0.69836872633133884</v>
      </c>
      <c r="Q77" s="233">
        <f>H77/H76</f>
        <v>0.5356484537064089</v>
      </c>
      <c r="R77" s="234">
        <f t="shared" ref="R77" si="122">I77/I76</f>
        <v>0.2707153517469793</v>
      </c>
      <c r="S77" s="235">
        <f t="shared" ref="S77" si="123">J77/J76</f>
        <v>0.57329740674898955</v>
      </c>
      <c r="T77" s="6"/>
      <c r="U77" s="123">
        <f t="shared" si="59"/>
        <v>3.2672388216699662</v>
      </c>
      <c r="V77" s="128">
        <f t="shared" si="60"/>
        <v>30.258205500201026</v>
      </c>
    </row>
    <row r="78" spans="1:22" ht="19.5" customHeight="1" thickBot="1" x14ac:dyDescent="0.3">
      <c r="A78" s="247"/>
      <c r="B78" s="6" t="s">
        <v>38</v>
      </c>
      <c r="C78" s="37">
        <v>927790</v>
      </c>
      <c r="D78" s="38">
        <v>956013</v>
      </c>
      <c r="E78" s="38">
        <v>984175</v>
      </c>
      <c r="F78" s="317">
        <v>1170390</v>
      </c>
      <c r="G78" s="317">
        <v>1554518</v>
      </c>
      <c r="H78" s="39">
        <v>2282338</v>
      </c>
      <c r="I78" s="38">
        <v>499401</v>
      </c>
      <c r="J78" s="189">
        <v>588786</v>
      </c>
      <c r="K78" s="6"/>
      <c r="L78" s="157">
        <f>C78/C76</f>
        <v>0.47429559086426709</v>
      </c>
      <c r="M78" s="40">
        <f>D78/D76</f>
        <v>0.42095712724445034</v>
      </c>
      <c r="N78" s="40">
        <f>E78/E76</f>
        <v>0.2613828038041433</v>
      </c>
      <c r="O78" s="40">
        <f t="shared" ref="O78:P78" si="124">F78/F76</f>
        <v>0.2100295720000768</v>
      </c>
      <c r="P78" s="40">
        <f t="shared" si="124"/>
        <v>0.30163127366866116</v>
      </c>
      <c r="Q78" s="233">
        <f>H78/H76</f>
        <v>0.4643515462935911</v>
      </c>
      <c r="R78" s="234">
        <f t="shared" ref="R78" si="125">I78/I76</f>
        <v>0.72928464825302064</v>
      </c>
      <c r="S78" s="235">
        <f t="shared" ref="S78" si="126">J78/J76</f>
        <v>0.42670259325101045</v>
      </c>
      <c r="T78" s="6"/>
      <c r="U78" s="123">
        <f t="shared" si="59"/>
        <v>0.17898442333916031</v>
      </c>
      <c r="V78" s="126">
        <f t="shared" si="60"/>
        <v>-30.258205500201019</v>
      </c>
    </row>
    <row r="79" spans="1:22" ht="19.5" customHeight="1" thickBot="1" x14ac:dyDescent="0.3">
      <c r="A79" s="10" t="s">
        <v>9</v>
      </c>
      <c r="B79" s="11"/>
      <c r="C79" s="18">
        <v>16722680</v>
      </c>
      <c r="D79" s="19">
        <v>20815998</v>
      </c>
      <c r="E79" s="19">
        <v>25150475</v>
      </c>
      <c r="F79" s="49">
        <v>23465572</v>
      </c>
      <c r="G79" s="49">
        <v>18088459</v>
      </c>
      <c r="H79" s="20">
        <v>22435624</v>
      </c>
      <c r="I79" s="19">
        <v>4120964</v>
      </c>
      <c r="J79" s="188">
        <v>6401070</v>
      </c>
      <c r="L79" s="156">
        <f>C79/C94</f>
        <v>3.2035167505552464E-2</v>
      </c>
      <c r="M79" s="29">
        <f>D79/D94</f>
        <v>3.6030767966294307E-2</v>
      </c>
      <c r="N79" s="29">
        <f>E79/E94</f>
        <v>4.0346893827591594E-2</v>
      </c>
      <c r="O79" s="29">
        <f t="shared" ref="O79:P79" si="127">F79/F94</f>
        <v>3.433012185712616E-2</v>
      </c>
      <c r="P79" s="29">
        <f t="shared" si="127"/>
        <v>2.6463408018355169E-2</v>
      </c>
      <c r="Q79" s="230">
        <f>H79/H94</f>
        <v>4.1690937466784407E-2</v>
      </c>
      <c r="R79" s="231">
        <f t="shared" ref="R79" si="128">I79/I94</f>
        <v>3.9080505529958807E-2</v>
      </c>
      <c r="S79" s="232">
        <f t="shared" ref="S79" si="129">J79/J94</f>
        <v>4.2905776947993642E-2</v>
      </c>
      <c r="U79" s="122">
        <f t="shared" si="59"/>
        <v>0.55329432627899688</v>
      </c>
      <c r="V79" s="121">
        <f t="shared" si="60"/>
        <v>0.38252714180348341</v>
      </c>
    </row>
    <row r="80" spans="1:22" ht="19.5" customHeight="1" x14ac:dyDescent="0.25">
      <c r="A80" s="31"/>
      <c r="B80" s="6" t="s">
        <v>39</v>
      </c>
      <c r="C80" s="37">
        <v>7851825</v>
      </c>
      <c r="D80" s="38">
        <v>8951873</v>
      </c>
      <c r="E80" s="38">
        <v>10247540</v>
      </c>
      <c r="F80" s="317">
        <v>8485256</v>
      </c>
      <c r="G80" s="317">
        <v>3393417</v>
      </c>
      <c r="H80" s="39">
        <v>6629166</v>
      </c>
      <c r="I80" s="38">
        <v>228725</v>
      </c>
      <c r="J80" s="189">
        <v>2967821</v>
      </c>
      <c r="K80" s="6"/>
      <c r="L80" s="157">
        <f>C80/C79</f>
        <v>0.46953149853970777</v>
      </c>
      <c r="M80" s="40">
        <f>D80/D79</f>
        <v>0.43004774500843052</v>
      </c>
      <c r="N80" s="40">
        <f>E80/E79</f>
        <v>0.40744916348498389</v>
      </c>
      <c r="O80" s="40">
        <f t="shared" ref="O80:P80" si="130">F80/F79</f>
        <v>0.36160448166360487</v>
      </c>
      <c r="P80" s="40">
        <f t="shared" si="130"/>
        <v>0.18760122130912313</v>
      </c>
      <c r="Q80" s="233">
        <f>H80/H79</f>
        <v>0.29547499993759924</v>
      </c>
      <c r="R80" s="234">
        <f t="shared" ref="R80" si="131">I80/I79</f>
        <v>5.5502790123864221E-2</v>
      </c>
      <c r="S80" s="235">
        <f t="shared" ref="S80" si="132">J80/J79</f>
        <v>0.46364451568253434</v>
      </c>
      <c r="T80" s="6"/>
      <c r="U80" s="123">
        <f t="shared" si="59"/>
        <v>11.975498961635152</v>
      </c>
      <c r="V80" s="128">
        <f t="shared" si="60"/>
        <v>40.81417255586701</v>
      </c>
    </row>
    <row r="81" spans="1:22" ht="19.5" customHeight="1" thickBot="1" x14ac:dyDescent="0.3">
      <c r="A81" s="247"/>
      <c r="B81" s="6" t="s">
        <v>38</v>
      </c>
      <c r="C81" s="37">
        <v>8870855</v>
      </c>
      <c r="D81" s="38">
        <v>11864125</v>
      </c>
      <c r="E81" s="38">
        <v>14902935</v>
      </c>
      <c r="F81" s="317">
        <v>14980316</v>
      </c>
      <c r="G81" s="317">
        <v>14695042</v>
      </c>
      <c r="H81" s="39">
        <v>15806458</v>
      </c>
      <c r="I81" s="38">
        <v>3892239</v>
      </c>
      <c r="J81" s="189">
        <v>3433249</v>
      </c>
      <c r="K81" s="6"/>
      <c r="L81" s="157">
        <f>C81/C79</f>
        <v>0.53046850146029223</v>
      </c>
      <c r="M81" s="40">
        <f>D81/D79</f>
        <v>0.56995225499156943</v>
      </c>
      <c r="N81" s="40">
        <f>E81/E79</f>
        <v>0.59255083651501617</v>
      </c>
      <c r="O81" s="40">
        <f t="shared" ref="O81:P81" si="133">F81/F79</f>
        <v>0.63839551833639507</v>
      </c>
      <c r="P81" s="40">
        <f t="shared" si="133"/>
        <v>0.81239877869087684</v>
      </c>
      <c r="Q81" s="233">
        <f>H81/H79</f>
        <v>0.70452500006240071</v>
      </c>
      <c r="R81" s="234">
        <f t="shared" ref="R81" si="134">I81/I79</f>
        <v>0.94449720987613572</v>
      </c>
      <c r="S81" s="235">
        <f t="shared" ref="S81" si="135">J81/J79</f>
        <v>0.53635548431746571</v>
      </c>
      <c r="T81" s="6"/>
      <c r="U81" s="123">
        <f t="shared" si="59"/>
        <v>-0.11792441317195579</v>
      </c>
      <c r="V81" s="126">
        <f t="shared" si="60"/>
        <v>-40.814172555867003</v>
      </c>
    </row>
    <row r="82" spans="1:22" s="327" customFormat="1" ht="19.5" customHeight="1" thickBot="1" x14ac:dyDescent="0.3">
      <c r="A82" s="332" t="s">
        <v>12</v>
      </c>
      <c r="B82" s="333"/>
      <c r="C82" s="334">
        <v>18206393</v>
      </c>
      <c r="D82" s="335">
        <v>19612202</v>
      </c>
      <c r="E82" s="335">
        <v>19393201</v>
      </c>
      <c r="F82" s="336">
        <v>33026643</v>
      </c>
      <c r="G82" s="336">
        <v>27504210</v>
      </c>
      <c r="H82" s="337">
        <v>26677361</v>
      </c>
      <c r="I82" s="335">
        <v>5146503</v>
      </c>
      <c r="J82" s="338">
        <v>7959897</v>
      </c>
      <c r="L82" s="177">
        <f>C82/C94</f>
        <v>3.487747474848038E-2</v>
      </c>
      <c r="M82" s="26">
        <f>D82/D94</f>
        <v>3.3947096822842374E-2</v>
      </c>
      <c r="N82" s="26">
        <f>E82/E94</f>
        <v>3.1110960000721385E-2</v>
      </c>
      <c r="O82" s="26">
        <f t="shared" ref="O82:P82" si="136">F82/F94</f>
        <v>4.8317964664223938E-2</v>
      </c>
      <c r="P82" s="26">
        <f t="shared" si="136"/>
        <v>4.0238647828016991E-2</v>
      </c>
      <c r="Q82" s="339">
        <f>H82/H94</f>
        <v>4.9573133746127727E-2</v>
      </c>
      <c r="R82" s="340">
        <f t="shared" ref="R82" si="137">I82/I94</f>
        <v>4.8806041244584902E-2</v>
      </c>
      <c r="S82" s="341">
        <f t="shared" ref="S82" si="138">J82/J94</f>
        <v>5.3354449367215749E-2</v>
      </c>
      <c r="U82" s="122">
        <f t="shared" si="59"/>
        <v>0.54666129602955638</v>
      </c>
      <c r="V82" s="121">
        <f t="shared" si="60"/>
        <v>0.4548408122630847</v>
      </c>
    </row>
    <row r="83" spans="1:22" s="327" customFormat="1" ht="19.5" customHeight="1" x14ac:dyDescent="0.25">
      <c r="A83" s="343"/>
      <c r="B83" s="194" t="s">
        <v>39</v>
      </c>
      <c r="C83" s="195">
        <v>9409422</v>
      </c>
      <c r="D83" s="196">
        <v>10124791</v>
      </c>
      <c r="E83" s="196">
        <v>9134337</v>
      </c>
      <c r="F83" s="318">
        <v>17452801</v>
      </c>
      <c r="G83" s="318">
        <v>10781989</v>
      </c>
      <c r="H83" s="197">
        <v>9303515</v>
      </c>
      <c r="I83" s="196">
        <v>653162</v>
      </c>
      <c r="J83" s="226">
        <v>3945539</v>
      </c>
      <c r="K83" s="194"/>
      <c r="L83" s="199">
        <f>C83/C82</f>
        <v>0.51681966878337737</v>
      </c>
      <c r="M83" s="200">
        <f>D83/D82</f>
        <v>0.51624957768638113</v>
      </c>
      <c r="N83" s="200">
        <f>E83/E82</f>
        <v>0.47100718442509826</v>
      </c>
      <c r="O83" s="200">
        <f t="shared" ref="O83:P83" si="139">F83/F82</f>
        <v>0.52844610940324754</v>
      </c>
      <c r="P83" s="200">
        <f t="shared" si="139"/>
        <v>0.39201231375124024</v>
      </c>
      <c r="Q83" s="236">
        <f>H83/H82</f>
        <v>0.34874195389866336</v>
      </c>
      <c r="R83" s="237">
        <f t="shared" ref="R83" si="140">I83/I82</f>
        <v>0.12691375094894533</v>
      </c>
      <c r="S83" s="238">
        <f t="shared" ref="S83" si="141">J83/J82</f>
        <v>0.49567714255599038</v>
      </c>
      <c r="T83" s="194"/>
      <c r="U83" s="123">
        <f t="shared" si="59"/>
        <v>5.0406744421751419</v>
      </c>
      <c r="V83" s="128">
        <f t="shared" si="60"/>
        <v>36.876339160704511</v>
      </c>
    </row>
    <row r="84" spans="1:22" s="327" customFormat="1" ht="19.5" customHeight="1" thickBot="1" x14ac:dyDescent="0.3">
      <c r="A84" s="345"/>
      <c r="B84" s="194" t="s">
        <v>38</v>
      </c>
      <c r="C84" s="195">
        <v>8796971</v>
      </c>
      <c r="D84" s="196">
        <v>9487411</v>
      </c>
      <c r="E84" s="196">
        <v>10258864</v>
      </c>
      <c r="F84" s="318">
        <v>15573842</v>
      </c>
      <c r="G84" s="318">
        <v>16722221</v>
      </c>
      <c r="H84" s="197">
        <v>17373846</v>
      </c>
      <c r="I84" s="196">
        <v>4493341</v>
      </c>
      <c r="J84" s="226">
        <v>4014358</v>
      </c>
      <c r="K84" s="194"/>
      <c r="L84" s="199">
        <f>C84/C82</f>
        <v>0.48318033121662263</v>
      </c>
      <c r="M84" s="200">
        <f>D84/D82</f>
        <v>0.48375042231361881</v>
      </c>
      <c r="N84" s="200">
        <f>E84/E82</f>
        <v>0.52899281557490174</v>
      </c>
      <c r="O84" s="200">
        <f t="shared" ref="O84:P84" si="142">F84/F82</f>
        <v>0.47155389059675246</v>
      </c>
      <c r="P84" s="200">
        <f t="shared" si="142"/>
        <v>0.60798768624875976</v>
      </c>
      <c r="Q84" s="236">
        <f>H84/H82</f>
        <v>0.65125804610133664</v>
      </c>
      <c r="R84" s="237">
        <f t="shared" ref="R84" si="143">I84/I82</f>
        <v>0.8730862490510547</v>
      </c>
      <c r="S84" s="238">
        <f t="shared" ref="S84" si="144">J84/J82</f>
        <v>0.50432285744400962</v>
      </c>
      <c r="T84" s="194"/>
      <c r="U84" s="123">
        <f t="shared" si="59"/>
        <v>-0.1065984086228933</v>
      </c>
      <c r="V84" s="126">
        <f t="shared" si="60"/>
        <v>-36.876339160704511</v>
      </c>
    </row>
    <row r="85" spans="1:22" ht="19.5" customHeight="1" thickBot="1" x14ac:dyDescent="0.3">
      <c r="A85" s="10" t="s">
        <v>11</v>
      </c>
      <c r="B85" s="11"/>
      <c r="C85" s="18">
        <v>49142172</v>
      </c>
      <c r="D85" s="19">
        <v>53572253</v>
      </c>
      <c r="E85" s="19">
        <v>64496107</v>
      </c>
      <c r="F85" s="49">
        <v>76521569</v>
      </c>
      <c r="G85" s="49">
        <v>70800143</v>
      </c>
      <c r="H85" s="20">
        <v>77178883</v>
      </c>
      <c r="I85" s="19">
        <v>17187490</v>
      </c>
      <c r="J85" s="188">
        <v>19516493</v>
      </c>
      <c r="L85" s="156">
        <f>C85/C94</f>
        <v>9.4140276056629085E-2</v>
      </c>
      <c r="M85" s="29">
        <f>D85/D94</f>
        <v>9.2729131568643222E-2</v>
      </c>
      <c r="N85" s="29">
        <f>E85/E94</f>
        <v>0.10346594175346538</v>
      </c>
      <c r="O85" s="29">
        <f t="shared" ref="O85:P85" si="145">F85/F94</f>
        <v>0.11195102290574836</v>
      </c>
      <c r="P85" s="29">
        <f t="shared" si="145"/>
        <v>0.10358057985851048</v>
      </c>
      <c r="Q85" s="230">
        <f>H85/H94</f>
        <v>0.14341745007445617</v>
      </c>
      <c r="R85" s="231">
        <f t="shared" ref="R85" si="146">I85/I94</f>
        <v>0.16299482305380772</v>
      </c>
      <c r="S85" s="232">
        <f t="shared" ref="S85" si="147">J85/J94</f>
        <v>0.13081723765949743</v>
      </c>
      <c r="U85" s="122">
        <f t="shared" si="59"/>
        <v>0.13550570793059372</v>
      </c>
      <c r="V85" s="121">
        <f t="shared" si="60"/>
        <v>-3.2177585394310286</v>
      </c>
    </row>
    <row r="86" spans="1:22" ht="19.5" customHeight="1" x14ac:dyDescent="0.25">
      <c r="A86" s="31"/>
      <c r="B86" s="6" t="s">
        <v>39</v>
      </c>
      <c r="C86" s="37">
        <v>15620227</v>
      </c>
      <c r="D86" s="38">
        <v>15852269</v>
      </c>
      <c r="E86" s="38">
        <v>16954742</v>
      </c>
      <c r="F86" s="317">
        <v>23629836</v>
      </c>
      <c r="G86" s="317">
        <v>12564521</v>
      </c>
      <c r="H86" s="39">
        <v>11170767</v>
      </c>
      <c r="I86" s="38">
        <v>748816</v>
      </c>
      <c r="J86" s="189">
        <v>4310567</v>
      </c>
      <c r="K86" s="6"/>
      <c r="L86" s="157">
        <f>C86/C85</f>
        <v>0.31785788792567005</v>
      </c>
      <c r="M86" s="40">
        <f>D86/D85</f>
        <v>0.29590446756084721</v>
      </c>
      <c r="N86" s="40">
        <f>E86/E85</f>
        <v>0.26288008359946441</v>
      </c>
      <c r="O86" s="40">
        <f t="shared" ref="O86:P86" si="148">F86/F85</f>
        <v>0.30879967973474248</v>
      </c>
      <c r="P86" s="40">
        <f t="shared" si="148"/>
        <v>0.17746462743726379</v>
      </c>
      <c r="Q86" s="233">
        <f>H86/H85</f>
        <v>0.14473864567332492</v>
      </c>
      <c r="R86" s="234">
        <f t="shared" ref="R86" si="149">I86/I85</f>
        <v>4.3567501712000994E-2</v>
      </c>
      <c r="S86" s="239">
        <f t="shared" ref="S86" si="150">J86/J85</f>
        <v>0.22086790900393835</v>
      </c>
      <c r="T86" s="6"/>
      <c r="U86" s="123">
        <f t="shared" si="59"/>
        <v>4.7565102775581716</v>
      </c>
      <c r="V86" s="128">
        <f t="shared" si="60"/>
        <v>17.730040729193735</v>
      </c>
    </row>
    <row r="87" spans="1:22" ht="19.5" customHeight="1" thickBot="1" x14ac:dyDescent="0.3">
      <c r="A87" s="247"/>
      <c r="B87" s="6" t="s">
        <v>38</v>
      </c>
      <c r="C87" s="37">
        <v>33521945</v>
      </c>
      <c r="D87" s="38">
        <v>37719984</v>
      </c>
      <c r="E87" s="38">
        <v>47541365</v>
      </c>
      <c r="F87" s="317">
        <v>52891733</v>
      </c>
      <c r="G87" s="317">
        <v>58235622</v>
      </c>
      <c r="H87" s="39">
        <v>66008116</v>
      </c>
      <c r="I87" s="38">
        <v>16438674</v>
      </c>
      <c r="J87" s="189">
        <v>15205926</v>
      </c>
      <c r="K87" s="6"/>
      <c r="L87" s="157">
        <f>C87/C85</f>
        <v>0.68214211207432995</v>
      </c>
      <c r="M87" s="40">
        <f>D87/D85</f>
        <v>0.70409553243915279</v>
      </c>
      <c r="N87" s="40">
        <f>E87/E85</f>
        <v>0.73711991640053565</v>
      </c>
      <c r="O87" s="40">
        <f t="shared" ref="O87:P87" si="151">F87/F85</f>
        <v>0.69120032026525746</v>
      </c>
      <c r="P87" s="40">
        <f t="shared" si="151"/>
        <v>0.82253537256273623</v>
      </c>
      <c r="Q87" s="233">
        <f>H87/H85</f>
        <v>0.85526135432667505</v>
      </c>
      <c r="R87" s="234">
        <f t="shared" ref="R87" si="152">I87/I85</f>
        <v>0.95643249828799903</v>
      </c>
      <c r="S87" s="235">
        <f t="shared" ref="S87" si="153">J87/J85</f>
        <v>0.77913209099606162</v>
      </c>
      <c r="T87" s="6"/>
      <c r="U87" s="123">
        <f t="shared" si="59"/>
        <v>-7.4990720054427751E-2</v>
      </c>
      <c r="V87" s="126">
        <f t="shared" si="60"/>
        <v>-17.730040729193743</v>
      </c>
    </row>
    <row r="88" spans="1:22" ht="19.5" customHeight="1" thickBot="1" x14ac:dyDescent="0.3">
      <c r="A88" s="10" t="s">
        <v>6</v>
      </c>
      <c r="B88" s="11"/>
      <c r="C88" s="18">
        <v>226269996</v>
      </c>
      <c r="D88" s="19">
        <v>240023988</v>
      </c>
      <c r="E88" s="19">
        <v>256594413</v>
      </c>
      <c r="F88" s="49">
        <v>271544792</v>
      </c>
      <c r="G88" s="49">
        <v>200050734</v>
      </c>
      <c r="H88" s="20">
        <v>204511774</v>
      </c>
      <c r="I88" s="19">
        <v>40625114</v>
      </c>
      <c r="J88" s="188">
        <v>55114663</v>
      </c>
      <c r="L88" s="156">
        <f>C88/C94</f>
        <v>0.43345906417755325</v>
      </c>
      <c r="M88" s="29">
        <f>D88/D94</f>
        <v>0.41546163762951022</v>
      </c>
      <c r="N88" s="29">
        <f>E88/E94</f>
        <v>0.41163387721560685</v>
      </c>
      <c r="O88" s="29">
        <f t="shared" ref="O88:P88" si="154">F88/F94</f>
        <v>0.39726991521996469</v>
      </c>
      <c r="P88" s="29">
        <f t="shared" si="154"/>
        <v>0.2926741409101481</v>
      </c>
      <c r="Q88" s="230">
        <f>H88/H94</f>
        <v>0.38003344952897883</v>
      </c>
      <c r="R88" s="231">
        <f t="shared" ref="R88" si="155">I88/I94</f>
        <v>0.38526179610698053</v>
      </c>
      <c r="S88" s="232">
        <f t="shared" ref="S88" si="156">J88/J94</f>
        <v>0.3694284607482558</v>
      </c>
      <c r="U88" s="122">
        <f t="shared" si="59"/>
        <v>0.3566648206821032</v>
      </c>
      <c r="V88" s="121">
        <f t="shared" si="60"/>
        <v>-1.5833335358724721</v>
      </c>
    </row>
    <row r="89" spans="1:22" ht="19.5" customHeight="1" x14ac:dyDescent="0.25">
      <c r="A89" s="31"/>
      <c r="B89" s="6" t="s">
        <v>39</v>
      </c>
      <c r="C89" s="37">
        <v>104024643</v>
      </c>
      <c r="D89" s="38">
        <v>116913448</v>
      </c>
      <c r="E89" s="38">
        <v>134343737</v>
      </c>
      <c r="F89" s="317">
        <v>142506463</v>
      </c>
      <c r="G89" s="317">
        <v>69372121</v>
      </c>
      <c r="H89" s="39">
        <v>59759358</v>
      </c>
      <c r="I89" s="38">
        <v>3819182</v>
      </c>
      <c r="J89" s="228">
        <v>21413661</v>
      </c>
      <c r="K89" s="6"/>
      <c r="L89" s="157">
        <f>C89/C88</f>
        <v>0.45973679603547613</v>
      </c>
      <c r="M89" s="40">
        <f>D89/D88</f>
        <v>0.48709068195300548</v>
      </c>
      <c r="N89" s="40">
        <f>E89/E88</f>
        <v>0.52356454464189761</v>
      </c>
      <c r="O89" s="40">
        <f t="shared" ref="O89:P89" si="157">F89/F88</f>
        <v>0.52479910202070823</v>
      </c>
      <c r="P89" s="40">
        <f t="shared" si="157"/>
        <v>0.34677263918461804</v>
      </c>
      <c r="Q89" s="233">
        <f>H89/H88</f>
        <v>0.29220497593453959</v>
      </c>
      <c r="R89" s="234">
        <f t="shared" ref="R89" si="158">I89/I88</f>
        <v>9.4010370038592389E-2</v>
      </c>
      <c r="S89" s="235">
        <f t="shared" ref="S89" si="159">J89/J88</f>
        <v>0.38852929210507919</v>
      </c>
      <c r="T89" s="6"/>
      <c r="U89" s="123">
        <f t="shared" si="59"/>
        <v>4.6068710524923926</v>
      </c>
      <c r="V89" s="128">
        <f t="shared" si="60"/>
        <v>29.451892206648679</v>
      </c>
    </row>
    <row r="90" spans="1:22" ht="19.5" customHeight="1" thickBot="1" x14ac:dyDescent="0.3">
      <c r="A90" s="247"/>
      <c r="B90" s="6" t="s">
        <v>38</v>
      </c>
      <c r="C90" s="37">
        <v>122245353</v>
      </c>
      <c r="D90" s="38">
        <v>123110540</v>
      </c>
      <c r="E90" s="38">
        <v>122250676</v>
      </c>
      <c r="F90" s="317">
        <v>129038329</v>
      </c>
      <c r="G90" s="317">
        <v>130678613</v>
      </c>
      <c r="H90" s="39">
        <v>144752416</v>
      </c>
      <c r="I90" s="38">
        <v>36805932</v>
      </c>
      <c r="J90" s="189">
        <v>33701002</v>
      </c>
      <c r="K90" s="6"/>
      <c r="L90" s="157">
        <f>C90/C88</f>
        <v>0.54026320396452387</v>
      </c>
      <c r="M90" s="40">
        <f>D90/D88</f>
        <v>0.51290931804699458</v>
      </c>
      <c r="N90" s="40">
        <f>E90/E88</f>
        <v>0.47643545535810244</v>
      </c>
      <c r="O90" s="40">
        <f t="shared" ref="O90:P90" si="160">F90/F88</f>
        <v>0.47520089797929177</v>
      </c>
      <c r="P90" s="40">
        <f t="shared" si="160"/>
        <v>0.65322736081538191</v>
      </c>
      <c r="Q90" s="233">
        <f>H90/H88</f>
        <v>0.70779502406546035</v>
      </c>
      <c r="R90" s="234">
        <f t="shared" ref="R90" si="161">I90/I88</f>
        <v>0.90598962996140764</v>
      </c>
      <c r="S90" s="235">
        <f t="shared" ref="S90" si="162">J90/J88</f>
        <v>0.61147070789492086</v>
      </c>
      <c r="T90" s="6"/>
      <c r="U90" s="123">
        <f t="shared" si="59"/>
        <v>-8.4359499441557406E-2</v>
      </c>
      <c r="V90" s="126">
        <f t="shared" si="60"/>
        <v>-29.451892206648679</v>
      </c>
    </row>
    <row r="91" spans="1:22" ht="19.5" customHeight="1" thickBot="1" x14ac:dyDescent="0.3">
      <c r="A91" s="10" t="s">
        <v>7</v>
      </c>
      <c r="B91" s="11"/>
      <c r="C91" s="18">
        <v>3893747</v>
      </c>
      <c r="D91" s="19">
        <v>5074930</v>
      </c>
      <c r="E91" s="19">
        <v>7528183</v>
      </c>
      <c r="F91" s="49">
        <v>6090350</v>
      </c>
      <c r="G91" s="49">
        <v>2930139</v>
      </c>
      <c r="H91" s="20">
        <v>2641002</v>
      </c>
      <c r="I91" s="19">
        <v>207893</v>
      </c>
      <c r="J91" s="188">
        <v>664711</v>
      </c>
      <c r="L91" s="156">
        <f>C91/C94</f>
        <v>7.4591415592023761E-3</v>
      </c>
      <c r="M91" s="29">
        <f>D91/D94</f>
        <v>8.784283380272517E-3</v>
      </c>
      <c r="N91" s="29">
        <f>E91/E94</f>
        <v>1.2076861379981093E-2</v>
      </c>
      <c r="O91" s="29">
        <f t="shared" ref="O91:P91" si="163">F91/F94</f>
        <v>8.9101794600424961E-3</v>
      </c>
      <c r="P91" s="29">
        <f t="shared" si="163"/>
        <v>4.2867921422988656E-3</v>
      </c>
      <c r="Q91" s="230">
        <f>H91/H94</f>
        <v>4.9076348057737352E-3</v>
      </c>
      <c r="R91" s="231">
        <f t="shared" ref="R91" si="164">I91/I94</f>
        <v>1.9715201433790071E-3</v>
      </c>
      <c r="S91" s="232">
        <f t="shared" ref="S91" si="165">J91/J94</f>
        <v>4.455496018771518E-3</v>
      </c>
      <c r="U91" s="122">
        <f t="shared" si="59"/>
        <v>2.197370762844348</v>
      </c>
      <c r="V91" s="121">
        <f t="shared" si="60"/>
        <v>0.24839758753925109</v>
      </c>
    </row>
    <row r="92" spans="1:22" ht="19.5" customHeight="1" x14ac:dyDescent="0.25">
      <c r="A92" s="31"/>
      <c r="B92" s="6" t="s">
        <v>39</v>
      </c>
      <c r="C92" s="37">
        <v>3363918</v>
      </c>
      <c r="D92" s="38">
        <v>4425759</v>
      </c>
      <c r="E92" s="38">
        <v>6896252</v>
      </c>
      <c r="F92" s="317">
        <v>5370912</v>
      </c>
      <c r="G92" s="317">
        <v>2279028</v>
      </c>
      <c r="H92" s="39">
        <v>1825915</v>
      </c>
      <c r="I92" s="38">
        <v>79068</v>
      </c>
      <c r="J92" s="189">
        <v>509462</v>
      </c>
      <c r="K92" s="6"/>
      <c r="L92" s="157">
        <f>C92/C91</f>
        <v>0.86392824187087658</v>
      </c>
      <c r="M92" s="40">
        <f>D92/D91</f>
        <v>0.87208276764408577</v>
      </c>
      <c r="N92" s="40">
        <f>E92/E91</f>
        <v>0.91605796511588522</v>
      </c>
      <c r="O92" s="40">
        <f t="shared" ref="O92:P92" si="166">F92/F91</f>
        <v>0.88187247038347549</v>
      </c>
      <c r="P92" s="40">
        <f t="shared" si="166"/>
        <v>0.77778835748065189</v>
      </c>
      <c r="Q92" s="233">
        <f>H92/H91</f>
        <v>0.69137206257322037</v>
      </c>
      <c r="R92" s="234">
        <f t="shared" ref="R92" si="167">I92/I91</f>
        <v>0.38033026605032394</v>
      </c>
      <c r="S92" s="235">
        <f t="shared" ref="S92" si="168">J92/J91</f>
        <v>0.76644135571699579</v>
      </c>
      <c r="T92" s="6"/>
      <c r="U92" s="123">
        <f t="shared" si="59"/>
        <v>5.4433399099509288</v>
      </c>
      <c r="V92" s="128">
        <f t="shared" si="60"/>
        <v>38.611108966667182</v>
      </c>
    </row>
    <row r="93" spans="1:22" ht="19.5" customHeight="1" thickBot="1" x14ac:dyDescent="0.3">
      <c r="A93" s="247"/>
      <c r="B93" s="6" t="s">
        <v>38</v>
      </c>
      <c r="C93" s="37">
        <v>529829</v>
      </c>
      <c r="D93" s="38">
        <v>649171</v>
      </c>
      <c r="E93" s="38">
        <v>631931</v>
      </c>
      <c r="F93" s="317">
        <v>719438</v>
      </c>
      <c r="G93" s="317">
        <v>651111</v>
      </c>
      <c r="H93" s="39">
        <v>815087</v>
      </c>
      <c r="I93" s="38">
        <v>128825</v>
      </c>
      <c r="J93" s="189">
        <v>155249</v>
      </c>
      <c r="K93" s="6"/>
      <c r="L93" s="157">
        <f>C93/C91</f>
        <v>0.13607175812912345</v>
      </c>
      <c r="M93" s="40">
        <f>D93/D91</f>
        <v>0.12791723235591426</v>
      </c>
      <c r="N93" s="40">
        <f>E93/E91</f>
        <v>8.3942034884114794E-2</v>
      </c>
      <c r="O93" s="40">
        <f t="shared" ref="O93:P93" si="169">F93/F91</f>
        <v>0.11812752961652451</v>
      </c>
      <c r="P93" s="40">
        <f t="shared" si="169"/>
        <v>0.22221164251934805</v>
      </c>
      <c r="Q93" s="233">
        <f>H93/H91</f>
        <v>0.30862793742677969</v>
      </c>
      <c r="R93" s="234">
        <f t="shared" ref="R93" si="170">I93/I91</f>
        <v>0.61966973394967606</v>
      </c>
      <c r="S93" s="235">
        <f t="shared" ref="S93" si="171">J93/J91</f>
        <v>0.23355864428300419</v>
      </c>
      <c r="T93" s="6"/>
      <c r="U93" s="123">
        <f t="shared" si="59"/>
        <v>0.20511546671841646</v>
      </c>
      <c r="V93" s="126">
        <f t="shared" si="60"/>
        <v>-38.611108966667182</v>
      </c>
    </row>
    <row r="94" spans="1:22" ht="19.5" customHeight="1" thickBot="1" x14ac:dyDescent="0.3">
      <c r="A94" s="474" t="s">
        <v>23</v>
      </c>
      <c r="B94" s="497"/>
      <c r="C94" s="260">
        <v>522010069</v>
      </c>
      <c r="D94" s="261">
        <v>577728402</v>
      </c>
      <c r="E94" s="255">
        <f t="shared" ref="E94:F94" si="172">E55+E58+E61+E64+E67+E70+E73+E76+E79+E82+E85+E88+E91</f>
        <v>623355917</v>
      </c>
      <c r="F94" s="255">
        <f t="shared" si="172"/>
        <v>683527198</v>
      </c>
      <c r="G94" s="255">
        <v>683527193</v>
      </c>
      <c r="H94" s="255">
        <v>538141509</v>
      </c>
      <c r="I94" s="249">
        <f t="shared" ref="I94:J94" si="173">I55+I58+I61+I64+I67+I70+I73+I76+I79+I82+I85+I88+I91</f>
        <v>105448073</v>
      </c>
      <c r="J94" s="265">
        <f t="shared" si="173"/>
        <v>149189001</v>
      </c>
      <c r="L94" s="252">
        <f t="shared" ref="L94" si="174">L55+L58+L61+L64+L67+L70+L73+L76+L79+L82+L85+L88+L91</f>
        <v>0.99999999999999989</v>
      </c>
      <c r="M94" s="253">
        <f t="shared" ref="M94:N94" si="175">M55+M58+M61+M64+M67+M70+M73+M76+M79+M82+M85+M88+M91</f>
        <v>1</v>
      </c>
      <c r="N94" s="253">
        <f t="shared" si="175"/>
        <v>1</v>
      </c>
      <c r="O94" s="253">
        <f t="shared" ref="O94:P94" si="176">O55+O58+O61+O64+O67+O70+O73+O76+O79+O82+O85+O88+O91</f>
        <v>1</v>
      </c>
      <c r="P94" s="253">
        <f t="shared" si="176"/>
        <v>0.78732661774291701</v>
      </c>
      <c r="Q94" s="254">
        <f t="shared" ref="Q94:S94" si="177">Q55+Q58+Q61+Q64+Q67+Q70+Q73+Q76+Q79+Q82+Q85+Q88+Q91</f>
        <v>1.0395645320866709</v>
      </c>
      <c r="R94" s="266">
        <f t="shared" si="177"/>
        <v>1</v>
      </c>
      <c r="S94" s="267">
        <f t="shared" si="177"/>
        <v>1</v>
      </c>
      <c r="U94" s="179">
        <f t="shared" si="59"/>
        <v>0.41481012175537813</v>
      </c>
      <c r="V94" s="183">
        <f t="shared" si="60"/>
        <v>0</v>
      </c>
    </row>
    <row r="95" spans="1:22" ht="19.5" customHeight="1" x14ac:dyDescent="0.25">
      <c r="A95" s="31"/>
      <c r="B95" s="6" t="s">
        <v>39</v>
      </c>
      <c r="C95" s="258">
        <f t="shared" ref="C95" si="178">C56+C59+C62+C65+C68+C71+C74+C77+C80+C83+C86+C89+C92</f>
        <v>251533440</v>
      </c>
      <c r="D95" s="38">
        <f t="shared" ref="D95:E95" si="179">D56+D59+D62+D65+D68+D71+D74+D77+D80+D83+D86+D89+D92</f>
        <v>288451381</v>
      </c>
      <c r="E95" s="38">
        <f t="shared" si="179"/>
        <v>313935902</v>
      </c>
      <c r="F95" s="38">
        <f t="shared" ref="F95" si="180">F56+F59+F62+F65+F68+F71+F74+F77+F80+F83+F86+F89+F92</f>
        <v>351270524</v>
      </c>
      <c r="G95" s="38">
        <f t="shared" ref="G95" si="181">G56+G59+G62+G65+G68+G71+G74+G77+G80+G83+G86+G89+G92</f>
        <v>187042845</v>
      </c>
      <c r="H95" s="256">
        <f t="shared" ref="H95:J95" si="182">H56+H59+H62+H65+H68+H71+H74+H77+H80+H83+H86+H89+H92</f>
        <v>169287292</v>
      </c>
      <c r="I95" s="37">
        <f t="shared" si="182"/>
        <v>10607157</v>
      </c>
      <c r="J95" s="189">
        <f t="shared" si="182"/>
        <v>62088566</v>
      </c>
      <c r="K95" s="7"/>
      <c r="L95" s="262">
        <f>C95/C94</f>
        <v>0.4818555329437525</v>
      </c>
      <c r="M95" s="234">
        <f>D95/D94</f>
        <v>0.49928544278146808</v>
      </c>
      <c r="N95" s="234">
        <f>E95/E94</f>
        <v>0.50362223801591022</v>
      </c>
      <c r="O95" s="234">
        <f t="shared" ref="O95:P95" si="183">F95/F94</f>
        <v>0.51390862723212372</v>
      </c>
      <c r="P95" s="234">
        <f t="shared" si="183"/>
        <v>0.27364360469562182</v>
      </c>
      <c r="Q95" s="248">
        <f t="shared" ref="Q95" si="184">H95/H94</f>
        <v>0.31457765135898486</v>
      </c>
      <c r="R95" s="263">
        <f t="shared" ref="R95" si="185">I95/I94</f>
        <v>0.10059128344621338</v>
      </c>
      <c r="S95" s="235">
        <f t="shared" ref="S95" si="186">J95/J94</f>
        <v>0.41617388402513666</v>
      </c>
      <c r="T95" s="7"/>
      <c r="U95" s="123">
        <f t="shared" si="59"/>
        <v>4.8534596970705719</v>
      </c>
      <c r="V95" s="128">
        <f t="shared" si="60"/>
        <v>31.55826005789233</v>
      </c>
    </row>
    <row r="96" spans="1:22" ht="19.5" customHeight="1" thickBot="1" x14ac:dyDescent="0.3">
      <c r="A96" s="44"/>
      <c r="B96" s="32" t="s">
        <v>38</v>
      </c>
      <c r="C96" s="259">
        <f t="shared" ref="C96" si="187">C57+C60+C63+C66+C69+C72+C75+C78+C81+C84+C87+C90+C93</f>
        <v>270476629</v>
      </c>
      <c r="D96" s="46">
        <f t="shared" ref="D96:E96" si="188">D57+D60+D63+D66+D69+D72+D75+D78+D81+D84+D87+D90+D93</f>
        <v>289277021</v>
      </c>
      <c r="E96" s="46">
        <f t="shared" si="188"/>
        <v>309420015</v>
      </c>
      <c r="F96" s="46">
        <f t="shared" ref="F96" si="189">F57+F60+F63+F66+F69+F72+F75+F78+F81+F84+F87+F90+F93</f>
        <v>332256674</v>
      </c>
      <c r="G96" s="46">
        <f t="shared" ref="G96" si="190">G57+G60+G63+G66+G69+G72+G75+G78+G81+G84+G87+G90+G93</f>
        <v>351116308</v>
      </c>
      <c r="H96" s="257">
        <f t="shared" ref="H96:J96" si="191">H57+H60+H63+H66+H69+H72+H75+H78+H81+H84+H87+H90+H93</f>
        <v>390145534</v>
      </c>
      <c r="I96" s="45">
        <f t="shared" si="191"/>
        <v>94840916</v>
      </c>
      <c r="J96" s="190">
        <f t="shared" si="191"/>
        <v>87100435</v>
      </c>
      <c r="K96" s="264"/>
      <c r="L96" s="250">
        <f>C96/C94</f>
        <v>0.5181444670562475</v>
      </c>
      <c r="M96" s="251">
        <f>D96/D94</f>
        <v>0.50071455721853186</v>
      </c>
      <c r="N96" s="251">
        <f>E96/E94</f>
        <v>0.49637776198408973</v>
      </c>
      <c r="O96" s="251">
        <f t="shared" ref="O96:P96" si="192">F96/F94</f>
        <v>0.48609137276787634</v>
      </c>
      <c r="P96" s="251">
        <f t="shared" si="192"/>
        <v>0.51368301304729513</v>
      </c>
      <c r="Q96" s="240">
        <f t="shared" ref="Q96" si="193">H96/H94</f>
        <v>0.72498688072768602</v>
      </c>
      <c r="R96" s="242">
        <f t="shared" ref="R96" si="194">I96/I94</f>
        <v>0.89940871655378662</v>
      </c>
      <c r="S96" s="241">
        <f t="shared" ref="S96" si="195">J96/J94</f>
        <v>0.58382611597486334</v>
      </c>
      <c r="T96" s="264"/>
      <c r="U96" s="125">
        <f t="shared" si="59"/>
        <v>-8.1615417970024667E-2</v>
      </c>
      <c r="V96" s="126">
        <f t="shared" si="60"/>
        <v>-31.55826005789233</v>
      </c>
    </row>
    <row r="99" spans="1:12" x14ac:dyDescent="0.25">
      <c r="A99" s="1" t="s">
        <v>29</v>
      </c>
      <c r="L99" s="1" t="str">
        <f>U3</f>
        <v>VARIAÇÃO (JAN.-MAR)</v>
      </c>
    </row>
    <row r="100" spans="1:12" ht="15.75" thickBot="1" x14ac:dyDescent="0.3"/>
    <row r="101" spans="1:12" ht="24" customHeight="1" x14ac:dyDescent="0.25">
      <c r="A101" s="474" t="s">
        <v>28</v>
      </c>
      <c r="B101" s="497"/>
      <c r="C101" s="476">
        <v>2016</v>
      </c>
      <c r="D101" s="478">
        <v>2017</v>
      </c>
      <c r="E101" s="478">
        <v>2018</v>
      </c>
      <c r="F101" s="478">
        <v>2019</v>
      </c>
      <c r="G101" s="478">
        <v>2020</v>
      </c>
      <c r="H101" s="482">
        <v>2021</v>
      </c>
      <c r="I101" s="484" t="str">
        <f>I5</f>
        <v>janeiro - março</v>
      </c>
      <c r="J101" s="485"/>
      <c r="L101" s="480" t="s">
        <v>91</v>
      </c>
    </row>
    <row r="102" spans="1:12" ht="20.25" customHeight="1" thickBot="1" x14ac:dyDescent="0.3">
      <c r="A102" s="498"/>
      <c r="B102" s="499"/>
      <c r="C102" s="493"/>
      <c r="D102" s="492"/>
      <c r="E102" s="492"/>
      <c r="F102" s="492"/>
      <c r="G102" s="492"/>
      <c r="H102" s="502"/>
      <c r="I102" s="246">
        <v>2021</v>
      </c>
      <c r="J102" s="203">
        <v>2022</v>
      </c>
      <c r="L102" s="481"/>
    </row>
    <row r="103" spans="1:12" ht="20.100000000000001" customHeight="1" thickBot="1" x14ac:dyDescent="0.3">
      <c r="A103" s="10" t="s">
        <v>10</v>
      </c>
      <c r="B103" s="11"/>
      <c r="C103" s="52">
        <f>C55/C7</f>
        <v>4.4284264738846284</v>
      </c>
      <c r="D103" s="178">
        <f t="shared" ref="D103:J103" si="196">D55/D7</f>
        <v>4.6757027816022907</v>
      </c>
      <c r="E103" s="178">
        <f t="shared" si="196"/>
        <v>4.7856998097440906</v>
      </c>
      <c r="F103" s="178">
        <f t="shared" ref="F103:G103" si="197">F55/F7</f>
        <v>4.8555469169707486</v>
      </c>
      <c r="G103" s="178">
        <f t="shared" si="197"/>
        <v>4.2096385053430767</v>
      </c>
      <c r="H103" s="158">
        <f t="shared" si="196"/>
        <v>4.1832667361736799</v>
      </c>
      <c r="I103" s="178">
        <f t="shared" si="196"/>
        <v>3.5567876449005986</v>
      </c>
      <c r="J103" s="191">
        <f t="shared" si="196"/>
        <v>4.688532840042722</v>
      </c>
      <c r="L103" s="30">
        <f>(J103-I103)/I103</f>
        <v>0.31819307423784987</v>
      </c>
    </row>
    <row r="104" spans="1:12" ht="20.100000000000001" customHeight="1" x14ac:dyDescent="0.25">
      <c r="A104" s="31"/>
      <c r="B104" s="6" t="s">
        <v>39</v>
      </c>
      <c r="C104" s="53">
        <f t="shared" ref="C104:J104" si="198">C56/C8</f>
        <v>8.3407750570927028</v>
      </c>
      <c r="D104" s="41">
        <f t="shared" si="198"/>
        <v>8.3926113663102786</v>
      </c>
      <c r="E104" s="41">
        <f t="shared" si="198"/>
        <v>8.7688624445989944</v>
      </c>
      <c r="F104" s="41">
        <f t="shared" ref="F104:G104" si="199">F56/F8</f>
        <v>8.861632720002369</v>
      </c>
      <c r="G104" s="41">
        <f t="shared" si="199"/>
        <v>8.7098588037958002</v>
      </c>
      <c r="H104" s="159">
        <f t="shared" si="198"/>
        <v>8.6654482526845467</v>
      </c>
      <c r="I104" s="41">
        <f t="shared" si="198"/>
        <v>7.9582345500087959</v>
      </c>
      <c r="J104" s="192">
        <f t="shared" si="198"/>
        <v>8.6922241989009308</v>
      </c>
      <c r="L104" s="43">
        <f t="shared" ref="L104:L144" si="200">(J104-I104)/I104</f>
        <v>9.2230210642801888E-2</v>
      </c>
    </row>
    <row r="105" spans="1:12" ht="20.100000000000001" customHeight="1" thickBot="1" x14ac:dyDescent="0.3">
      <c r="A105" s="31"/>
      <c r="B105" s="6" t="s">
        <v>38</v>
      </c>
      <c r="C105" s="53">
        <f t="shared" ref="C105:J105" si="201">C57/C9</f>
        <v>3.1072184101681737</v>
      </c>
      <c r="D105" s="41">
        <f t="shared" si="201"/>
        <v>3.1804030646425181</v>
      </c>
      <c r="E105" s="41">
        <f t="shared" si="201"/>
        <v>3.2743204425841306</v>
      </c>
      <c r="F105" s="41">
        <f t="shared" ref="F105:G105" si="202">F57/F9</f>
        <v>3.2864474761518645</v>
      </c>
      <c r="G105" s="41">
        <f t="shared" si="202"/>
        <v>3.2743548290191482</v>
      </c>
      <c r="H105" s="159">
        <f t="shared" si="201"/>
        <v>3.3364210982761029</v>
      </c>
      <c r="I105" s="41">
        <f t="shared" si="201"/>
        <v>3.2399210662568803</v>
      </c>
      <c r="J105" s="192">
        <f t="shared" si="201"/>
        <v>3.2874359167906837</v>
      </c>
      <c r="L105" s="43">
        <f t="shared" si="200"/>
        <v>1.4665434608472706E-2</v>
      </c>
    </row>
    <row r="106" spans="1:12" ht="20.100000000000001" customHeight="1" thickBot="1" x14ac:dyDescent="0.3">
      <c r="A106" s="10" t="s">
        <v>18</v>
      </c>
      <c r="B106" s="11"/>
      <c r="C106" s="52">
        <f t="shared" ref="C106:J106" si="203">C58/C10</f>
        <v>4.5605208350719852</v>
      </c>
      <c r="D106" s="178">
        <f t="shared" si="203"/>
        <v>5.2979740105632986</v>
      </c>
      <c r="E106" s="178">
        <f t="shared" si="203"/>
        <v>5.4536789402752657</v>
      </c>
      <c r="F106" s="178">
        <f t="shared" ref="F106:G106" si="204">F58/F10</f>
        <v>6.4971067216215594</v>
      </c>
      <c r="G106" s="178">
        <f t="shared" si="204"/>
        <v>6.3082842651431239</v>
      </c>
      <c r="H106" s="158">
        <f t="shared" si="203"/>
        <v>6.2869917494194949</v>
      </c>
      <c r="I106" s="178">
        <f t="shared" si="203"/>
        <v>6.5938397808512059</v>
      </c>
      <c r="J106" s="191">
        <f t="shared" si="203"/>
        <v>6.2403366324897762</v>
      </c>
      <c r="L106" s="30">
        <f t="shared" si="200"/>
        <v>-5.3611121912306402E-2</v>
      </c>
    </row>
    <row r="107" spans="1:12" ht="20.100000000000001" customHeight="1" x14ac:dyDescent="0.25">
      <c r="A107" s="31"/>
      <c r="B107" s="6" t="s">
        <v>39</v>
      </c>
      <c r="C107" s="53">
        <f t="shared" ref="C107:J107" si="205">C59/C11</f>
        <v>5.2730976957792945</v>
      </c>
      <c r="D107" s="41">
        <f t="shared" si="205"/>
        <v>6.1131859492436869</v>
      </c>
      <c r="E107" s="41">
        <f t="shared" si="205"/>
        <v>5.6729808754556217</v>
      </c>
      <c r="F107" s="41">
        <f t="shared" ref="F107:G107" si="206">F59/F11</f>
        <v>6.9424964576496411</v>
      </c>
      <c r="G107" s="41">
        <f t="shared" si="206"/>
        <v>6.4647493741631248</v>
      </c>
      <c r="H107" s="159">
        <f t="shared" si="205"/>
        <v>5.6507746991093359</v>
      </c>
      <c r="I107" s="41">
        <f t="shared" si="205"/>
        <v>5.7572927857201881</v>
      </c>
      <c r="J107" s="192">
        <f t="shared" si="205"/>
        <v>5.3608080448518285</v>
      </c>
      <c r="L107" s="43">
        <f t="shared" si="200"/>
        <v>-6.886652383768993E-2</v>
      </c>
    </row>
    <row r="108" spans="1:12" ht="20.100000000000001" customHeight="1" thickBot="1" x14ac:dyDescent="0.3">
      <c r="A108" s="31"/>
      <c r="B108" s="6" t="s">
        <v>38</v>
      </c>
      <c r="C108" s="53">
        <f t="shared" ref="C108:J108" si="207">C60/C12</f>
        <v>3.0683299669482187</v>
      </c>
      <c r="D108" s="41">
        <f t="shared" si="207"/>
        <v>3.4523042163670796</v>
      </c>
      <c r="E108" s="41">
        <f t="shared" si="207"/>
        <v>4.9327896800144559</v>
      </c>
      <c r="F108" s="41">
        <f t="shared" ref="F108:G108" si="208">F60/F12</f>
        <v>5.4892722757062522</v>
      </c>
      <c r="G108" s="41">
        <f t="shared" si="208"/>
        <v>6.1064703183012803</v>
      </c>
      <c r="H108" s="159">
        <f t="shared" si="207"/>
        <v>6.9606219122348154</v>
      </c>
      <c r="I108" s="41">
        <f t="shared" si="207"/>
        <v>6.9024695121951218</v>
      </c>
      <c r="J108" s="192">
        <f t="shared" si="207"/>
        <v>7.9939318665720371</v>
      </c>
      <c r="L108" s="43">
        <f t="shared" si="200"/>
        <v>0.15812635643642398</v>
      </c>
    </row>
    <row r="109" spans="1:12" ht="20.100000000000001" customHeight="1" thickBot="1" x14ac:dyDescent="0.3">
      <c r="A109" s="10" t="s">
        <v>15</v>
      </c>
      <c r="B109" s="11"/>
      <c r="C109" s="52">
        <f t="shared" ref="C109:J109" si="209">C61/C13</f>
        <v>7.1257605298372049</v>
      </c>
      <c r="D109" s="178">
        <f t="shared" si="209"/>
        <v>7.7304463913273862</v>
      </c>
      <c r="E109" s="178">
        <f t="shared" si="209"/>
        <v>8.490370157118889</v>
      </c>
      <c r="F109" s="178">
        <f t="shared" ref="F109:G109" si="210">F61/F13</f>
        <v>9.6140328397587016</v>
      </c>
      <c r="G109" s="178">
        <f t="shared" si="210"/>
        <v>8.2604902380923555</v>
      </c>
      <c r="H109" s="158">
        <f t="shared" si="209"/>
        <v>8.0990956227383606</v>
      </c>
      <c r="I109" s="178">
        <f t="shared" si="209"/>
        <v>6.4317053969909512</v>
      </c>
      <c r="J109" s="191">
        <f t="shared" si="209"/>
        <v>9.0005879677173937</v>
      </c>
      <c r="L109" s="30">
        <f t="shared" si="200"/>
        <v>0.39940924096558966</v>
      </c>
    </row>
    <row r="110" spans="1:12" ht="20.100000000000001" customHeight="1" x14ac:dyDescent="0.25">
      <c r="A110" s="31"/>
      <c r="B110" s="6" t="s">
        <v>39</v>
      </c>
      <c r="C110" s="53">
        <f t="shared" ref="C110:J110" si="211">C62/C14</f>
        <v>13.142143378334337</v>
      </c>
      <c r="D110" s="41">
        <f t="shared" si="211"/>
        <v>14.005606159422275</v>
      </c>
      <c r="E110" s="41">
        <f t="shared" si="211"/>
        <v>15.710852034383059</v>
      </c>
      <c r="F110" s="41">
        <f t="shared" ref="F110:G110" si="212">F62/F14</f>
        <v>16.516943049386594</v>
      </c>
      <c r="G110" s="41">
        <f t="shared" si="212"/>
        <v>16.82118789067847</v>
      </c>
      <c r="H110" s="268">
        <f t="shared" si="211"/>
        <v>16.07304672650546</v>
      </c>
      <c r="I110" s="269">
        <f t="shared" si="211"/>
        <v>16.212117118638343</v>
      </c>
      <c r="J110" s="270">
        <f t="shared" si="211"/>
        <v>16.354235936458355</v>
      </c>
      <c r="L110" s="43">
        <f t="shared" si="200"/>
        <v>8.7662096677444401E-3</v>
      </c>
    </row>
    <row r="111" spans="1:12" ht="20.100000000000001" customHeight="1" thickBot="1" x14ac:dyDescent="0.3">
      <c r="A111" s="31"/>
      <c r="B111" s="6" t="s">
        <v>38</v>
      </c>
      <c r="C111" s="53">
        <f t="shared" ref="C111:J111" si="213">C63/C15</f>
        <v>4.6082630427651941</v>
      </c>
      <c r="D111" s="41">
        <f t="shared" si="213"/>
        <v>4.758014830125072</v>
      </c>
      <c r="E111" s="41">
        <f t="shared" si="213"/>
        <v>5.2158887373037963</v>
      </c>
      <c r="F111" s="41">
        <f t="shared" ref="F111:G111" si="214">F63/F15</f>
        <v>5.8825090567249045</v>
      </c>
      <c r="G111" s="41">
        <f t="shared" si="214"/>
        <v>5.933233558713443</v>
      </c>
      <c r="H111" s="268">
        <f t="shared" si="213"/>
        <v>6.2139771410568896</v>
      </c>
      <c r="I111" s="269">
        <f t="shared" si="213"/>
        <v>5.925163607208372</v>
      </c>
      <c r="J111" s="270">
        <f t="shared" si="213"/>
        <v>6.2353488760752231</v>
      </c>
      <c r="L111" s="43">
        <f t="shared" si="200"/>
        <v>5.2350498556611884E-2</v>
      </c>
    </row>
    <row r="112" spans="1:12" ht="20.100000000000001" customHeight="1" thickBot="1" x14ac:dyDescent="0.3">
      <c r="A112" s="10" t="s">
        <v>8</v>
      </c>
      <c r="B112" s="11"/>
      <c r="C112" s="52">
        <f t="shared" ref="C112:J112" si="215">C64/C16</f>
        <v>3.5011749527715064</v>
      </c>
      <c r="D112" s="178">
        <f t="shared" si="215"/>
        <v>2.6659959758551306</v>
      </c>
      <c r="E112" s="178">
        <f t="shared" si="215"/>
        <v>2.6054427545742298</v>
      </c>
      <c r="F112" s="178">
        <f t="shared" ref="F112:G112" si="216">F64/F16</f>
        <v>2.2210337066591532</v>
      </c>
      <c r="G112" s="178">
        <f t="shared" si="216"/>
        <v>2.3451729345858459</v>
      </c>
      <c r="H112" s="158">
        <f t="shared" si="215"/>
        <v>2.0377785336296976</v>
      </c>
      <c r="I112" s="178">
        <f t="shared" si="215"/>
        <v>1.8645719863624146</v>
      </c>
      <c r="J112" s="191">
        <f t="shared" si="215"/>
        <v>2.0512957838674164</v>
      </c>
      <c r="L112" s="30">
        <f t="shared" si="200"/>
        <v>0.10014298126900449</v>
      </c>
    </row>
    <row r="113" spans="1:12" ht="20.100000000000001" customHeight="1" x14ac:dyDescent="0.25">
      <c r="A113" s="31"/>
      <c r="B113" s="6" t="s">
        <v>39</v>
      </c>
      <c r="C113" s="53">
        <f t="shared" ref="C113:J113" si="217">C65/C17</f>
        <v>6.3988203266787655</v>
      </c>
      <c r="D113" s="41">
        <f t="shared" si="217"/>
        <v>3.142810838843511</v>
      </c>
      <c r="E113" s="41">
        <f t="shared" si="217"/>
        <v>3.4584985053288277</v>
      </c>
      <c r="F113" s="41">
        <f t="shared" ref="F113:G113" si="218">F65/F17</f>
        <v>2.8007500021904268</v>
      </c>
      <c r="G113" s="41">
        <f t="shared" si="218"/>
        <v>3.0593498746433818</v>
      </c>
      <c r="H113" s="159">
        <f t="shared" si="217"/>
        <v>7.2157480314960631</v>
      </c>
      <c r="I113" s="41">
        <f t="shared" si="217"/>
        <v>23.902439024390244</v>
      </c>
      <c r="J113" s="192">
        <f t="shared" si="217"/>
        <v>8.3611632270168847</v>
      </c>
      <c r="L113" s="43">
        <f t="shared" si="200"/>
        <v>-0.65019623233908952</v>
      </c>
    </row>
    <row r="114" spans="1:12" ht="20.100000000000001" customHeight="1" thickBot="1" x14ac:dyDescent="0.3">
      <c r="A114" s="247"/>
      <c r="B114" s="6" t="s">
        <v>38</v>
      </c>
      <c r="C114" s="53">
        <f t="shared" ref="C114:J114" si="219">C66/C18</f>
        <v>1.8313554028732042</v>
      </c>
      <c r="D114" s="41">
        <f t="shared" si="219"/>
        <v>2.1490453320838703</v>
      </c>
      <c r="E114" s="41">
        <f t="shared" si="219"/>
        <v>1.8330268616317045</v>
      </c>
      <c r="F114" s="41">
        <f t="shared" ref="F114:G114" si="220">F66/F18</f>
        <v>1.8614387112903401</v>
      </c>
      <c r="G114" s="41">
        <f t="shared" si="220"/>
        <v>2.1099038803844783</v>
      </c>
      <c r="H114" s="159">
        <f t="shared" si="219"/>
        <v>1.904386349252714</v>
      </c>
      <c r="I114" s="41">
        <f t="shared" si="219"/>
        <v>1.8517821249610735</v>
      </c>
      <c r="J114" s="192">
        <f t="shared" si="219"/>
        <v>1.8446055987462742</v>
      </c>
      <c r="L114" s="43">
        <f t="shared" si="200"/>
        <v>-3.8754700772102007E-3</v>
      </c>
    </row>
    <row r="115" spans="1:12" ht="20.100000000000001" customHeight="1" thickBot="1" x14ac:dyDescent="0.3">
      <c r="A115" s="10" t="s">
        <v>16</v>
      </c>
      <c r="B115" s="11"/>
      <c r="C115" s="52">
        <f t="shared" ref="C115:J115" si="221">C67/C19</f>
        <v>10.028136994390316</v>
      </c>
      <c r="D115" s="178">
        <f t="shared" si="221"/>
        <v>6.7565890903751562</v>
      </c>
      <c r="E115" s="178">
        <f t="shared" si="221"/>
        <v>7.4121746431570106</v>
      </c>
      <c r="F115" s="178">
        <f t="shared" ref="F115:G115" si="222">F67/F19</f>
        <v>8.079265819361817</v>
      </c>
      <c r="G115" s="178">
        <f t="shared" si="222"/>
        <v>8.3095723762794709</v>
      </c>
      <c r="H115" s="158">
        <f t="shared" si="221"/>
        <v>6.9225860513084951</v>
      </c>
      <c r="I115" s="178">
        <f t="shared" si="221"/>
        <v>6.3787244521053932</v>
      </c>
      <c r="J115" s="191">
        <f t="shared" si="221"/>
        <v>7.1373796957466622</v>
      </c>
      <c r="L115" s="30">
        <f t="shared" si="200"/>
        <v>0.11893525881822087</v>
      </c>
    </row>
    <row r="116" spans="1:12" ht="20.100000000000001" customHeight="1" x14ac:dyDescent="0.25">
      <c r="A116" s="31"/>
      <c r="B116" s="6" t="s">
        <v>39</v>
      </c>
      <c r="C116" s="53">
        <f t="shared" ref="C116:J116" si="223">C68/C20</f>
        <v>13.75466297322253</v>
      </c>
      <c r="D116" s="41">
        <f t="shared" si="223"/>
        <v>10.495685902002691</v>
      </c>
      <c r="E116" s="41">
        <f t="shared" si="223"/>
        <v>12.950920856147336</v>
      </c>
      <c r="F116" s="41">
        <f t="shared" ref="F116:G116" si="224">F68/F20</f>
        <v>10.068164450557848</v>
      </c>
      <c r="G116" s="41">
        <f t="shared" si="224"/>
        <v>9.1511891531451433</v>
      </c>
      <c r="H116" s="159">
        <f t="shared" si="223"/>
        <v>8.5986398010455254</v>
      </c>
      <c r="I116" s="41">
        <f t="shared" si="223"/>
        <v>8.4994606256742173</v>
      </c>
      <c r="J116" s="192">
        <f t="shared" si="223"/>
        <v>8.4969394695080478</v>
      </c>
      <c r="L116" s="43">
        <f t="shared" si="200"/>
        <v>-2.9662543038953804E-4</v>
      </c>
    </row>
    <row r="117" spans="1:12" ht="20.100000000000001" customHeight="1" thickBot="1" x14ac:dyDescent="0.3">
      <c r="A117" s="247"/>
      <c r="B117" s="6" t="s">
        <v>38</v>
      </c>
      <c r="C117" s="53">
        <f t="shared" ref="C117:J117" si="225">C69/C21</f>
        <v>3.4174447174447176</v>
      </c>
      <c r="D117" s="41">
        <f t="shared" si="225"/>
        <v>3.5232390991854334</v>
      </c>
      <c r="E117" s="41">
        <f t="shared" si="225"/>
        <v>3.3732123411978221</v>
      </c>
      <c r="F117" s="41">
        <f t="shared" ref="F117:G117" si="226">F69/F21</f>
        <v>4.1576092415871422</v>
      </c>
      <c r="G117" s="41">
        <f t="shared" si="226"/>
        <v>4.2929882253102791</v>
      </c>
      <c r="H117" s="159">
        <f t="shared" si="225"/>
        <v>4.0066225165562912</v>
      </c>
      <c r="I117" s="41">
        <f t="shared" si="225"/>
        <v>4.5971907566832808</v>
      </c>
      <c r="J117" s="192">
        <f t="shared" si="225"/>
        <v>4.1846381093057605</v>
      </c>
      <c r="L117" s="43">
        <f t="shared" si="200"/>
        <v>-8.9740162897909245E-2</v>
      </c>
    </row>
    <row r="118" spans="1:12" ht="20.100000000000001" customHeight="1" thickBot="1" x14ac:dyDescent="0.3">
      <c r="A118" s="10" t="s">
        <v>21</v>
      </c>
      <c r="B118" s="11"/>
      <c r="C118" s="52">
        <f t="shared" ref="C118:J118" si="227">C70/C22</f>
        <v>2.5565231547833585</v>
      </c>
      <c r="D118" s="178">
        <f t="shared" si="227"/>
        <v>3.3287498623254157</v>
      </c>
      <c r="E118" s="178">
        <f t="shared" si="227"/>
        <v>3.2278217788349703</v>
      </c>
      <c r="F118" s="178">
        <f t="shared" ref="F118:G118" si="228">F70/F22</f>
        <v>3.3963630686523398</v>
      </c>
      <c r="G118" s="178">
        <f t="shared" si="228"/>
        <v>3.9098788122451325</v>
      </c>
      <c r="H118" s="158">
        <f t="shared" si="227"/>
        <v>5.3750384823618083</v>
      </c>
      <c r="I118" s="178">
        <f t="shared" si="227"/>
        <v>4.2040467455088919</v>
      </c>
      <c r="J118" s="191">
        <f t="shared" si="227"/>
        <v>6.7438284442052208</v>
      </c>
      <c r="L118" s="30">
        <f t="shared" si="200"/>
        <v>0.60412784453682211</v>
      </c>
    </row>
    <row r="119" spans="1:12" ht="20.100000000000001" customHeight="1" x14ac:dyDescent="0.25">
      <c r="A119" s="31"/>
      <c r="B119" s="6" t="s">
        <v>39</v>
      </c>
      <c r="C119" s="53">
        <f t="shared" ref="C119:J119" si="229">C71/C23</f>
        <v>21.465735798703776</v>
      </c>
      <c r="D119" s="41">
        <f t="shared" si="229"/>
        <v>14.720789007092199</v>
      </c>
      <c r="E119" s="41">
        <f t="shared" si="229"/>
        <v>12.061285530956013</v>
      </c>
      <c r="F119" s="41">
        <f t="shared" ref="F119:G119" si="230">F71/F23</f>
        <v>11.294826300496284</v>
      </c>
      <c r="G119" s="41">
        <f t="shared" si="230"/>
        <v>13.343641876226146</v>
      </c>
      <c r="H119" s="159">
        <f t="shared" si="229"/>
        <v>19.41244961934617</v>
      </c>
      <c r="I119" s="41">
        <f t="shared" si="229"/>
        <v>20.789290681502088</v>
      </c>
      <c r="J119" s="192">
        <f t="shared" si="229"/>
        <v>23.485362095531588</v>
      </c>
      <c r="L119" s="43">
        <f t="shared" si="200"/>
        <v>0.12968558934184382</v>
      </c>
    </row>
    <row r="120" spans="1:12" ht="20.100000000000001" customHeight="1" thickBot="1" x14ac:dyDescent="0.3">
      <c r="A120" s="247"/>
      <c r="B120" s="6" t="s">
        <v>38</v>
      </c>
      <c r="C120" s="53">
        <f t="shared" ref="C120:J120" si="231">C72/C24</f>
        <v>2.1756047266454122</v>
      </c>
      <c r="D120" s="41">
        <f t="shared" si="231"/>
        <v>2.6124092046803837</v>
      </c>
      <c r="E120" s="41">
        <f t="shared" si="231"/>
        <v>2.3239647922346882</v>
      </c>
      <c r="F120" s="41">
        <f t="shared" ref="F120:G120" si="232">F72/F24</f>
        <v>2.6343167682601587</v>
      </c>
      <c r="G120" s="41">
        <f t="shared" si="232"/>
        <v>3.3748227273187066</v>
      </c>
      <c r="H120" s="159">
        <f t="shared" si="231"/>
        <v>4.3961383516024908</v>
      </c>
      <c r="I120" s="41">
        <f t="shared" si="231"/>
        <v>3.9621474141166209</v>
      </c>
      <c r="J120" s="192">
        <f t="shared" si="231"/>
        <v>4.4805793559317326</v>
      </c>
      <c r="L120" s="43">
        <f t="shared" si="200"/>
        <v>0.13084620223064028</v>
      </c>
    </row>
    <row r="121" spans="1:12" s="327" customFormat="1" ht="20.100000000000001" customHeight="1" thickBot="1" x14ac:dyDescent="0.3">
      <c r="A121" s="332" t="s">
        <v>22</v>
      </c>
      <c r="B121" s="333"/>
      <c r="C121" s="347">
        <f t="shared" ref="C121:J121" si="233">C73/C25</f>
        <v>5.3955760221934037</v>
      </c>
      <c r="D121" s="348">
        <f t="shared" si="233"/>
        <v>5.1799325929553977</v>
      </c>
      <c r="E121" s="348">
        <f t="shared" si="233"/>
        <v>4.7635860641355796</v>
      </c>
      <c r="F121" s="348">
        <f t="shared" ref="F121:G121" si="234">F73/F25</f>
        <v>4.9454734137691387</v>
      </c>
      <c r="G121" s="348">
        <f t="shared" si="234"/>
        <v>4.4667948936963802</v>
      </c>
      <c r="H121" s="349">
        <f t="shared" si="233"/>
        <v>4.4180072606270846</v>
      </c>
      <c r="I121" s="348">
        <f t="shared" si="233"/>
        <v>3.5977525989226495</v>
      </c>
      <c r="J121" s="350">
        <f t="shared" si="233"/>
        <v>4.8672645746180176</v>
      </c>
      <c r="L121" s="30">
        <f t="shared" si="200"/>
        <v>0.35286249979376699</v>
      </c>
    </row>
    <row r="122" spans="1:12" s="327" customFormat="1" ht="20.100000000000001" customHeight="1" x14ac:dyDescent="0.25">
      <c r="A122" s="343"/>
      <c r="B122" s="194" t="s">
        <v>39</v>
      </c>
      <c r="C122" s="351">
        <f t="shared" ref="C122:J122" si="235">C74/C26</f>
        <v>8.5465300809799558</v>
      </c>
      <c r="D122" s="269">
        <f t="shared" si="235"/>
        <v>10.986867547585044</v>
      </c>
      <c r="E122" s="269">
        <f t="shared" si="235"/>
        <v>8.4069324817011086</v>
      </c>
      <c r="F122" s="269">
        <f t="shared" ref="F122:G122" si="236">F74/F26</f>
        <v>8.1401663674342579</v>
      </c>
      <c r="G122" s="269">
        <f t="shared" si="236"/>
        <v>7.8997118247652534</v>
      </c>
      <c r="H122" s="268">
        <f t="shared" si="235"/>
        <v>7.5850905705201672</v>
      </c>
      <c r="I122" s="269">
        <f t="shared" si="235"/>
        <v>6.4307046322923842</v>
      </c>
      <c r="J122" s="270">
        <f t="shared" si="235"/>
        <v>8.4483604871568243</v>
      </c>
      <c r="L122" s="43">
        <f t="shared" si="200"/>
        <v>0.31375346408115101</v>
      </c>
    </row>
    <row r="123" spans="1:12" s="327" customFormat="1" ht="20.100000000000001" customHeight="1" thickBot="1" x14ac:dyDescent="0.3">
      <c r="A123" s="345"/>
      <c r="B123" s="194" t="s">
        <v>38</v>
      </c>
      <c r="C123" s="351">
        <f t="shared" ref="C123:J123" si="237">C75/C27</f>
        <v>3.0944530831492969</v>
      </c>
      <c r="D123" s="269">
        <f t="shared" si="237"/>
        <v>3.0633340492995158</v>
      </c>
      <c r="E123" s="269">
        <f t="shared" si="237"/>
        <v>3.1628049484462837</v>
      </c>
      <c r="F123" s="269">
        <f t="shared" ref="F123:G123" si="238">F75/F27</f>
        <v>3.3549586599272225</v>
      </c>
      <c r="G123" s="269">
        <f t="shared" si="238"/>
        <v>3.5170287203947286</v>
      </c>
      <c r="H123" s="268">
        <f t="shared" si="237"/>
        <v>3.7193942102484439</v>
      </c>
      <c r="I123" s="269">
        <f t="shared" si="237"/>
        <v>3.4242889194949231</v>
      </c>
      <c r="J123" s="270">
        <f t="shared" si="237"/>
        <v>3.6637811382083445</v>
      </c>
      <c r="L123" s="43">
        <f t="shared" si="200"/>
        <v>6.9939255811611284E-2</v>
      </c>
    </row>
    <row r="124" spans="1:12" ht="20.100000000000001" customHeight="1" thickBot="1" x14ac:dyDescent="0.3">
      <c r="A124" s="10" t="s">
        <v>14</v>
      </c>
      <c r="B124" s="11"/>
      <c r="C124" s="52">
        <f t="shared" ref="C124:J124" si="239">C76/C28</f>
        <v>5.2504744138606689</v>
      </c>
      <c r="D124" s="178">
        <f t="shared" si="239"/>
        <v>5.4676832997077218</v>
      </c>
      <c r="E124" s="178">
        <f t="shared" si="239"/>
        <v>4.886341132332082</v>
      </c>
      <c r="F124" s="178">
        <f t="shared" ref="F124:G124" si="240">F76/F28</f>
        <v>6.1665357188702048</v>
      </c>
      <c r="G124" s="178">
        <f t="shared" si="240"/>
        <v>6.0748795032315179</v>
      </c>
      <c r="H124" s="158">
        <f t="shared" si="239"/>
        <v>5.0675082428968805</v>
      </c>
      <c r="I124" s="178">
        <f t="shared" si="239"/>
        <v>4.7106466990899021</v>
      </c>
      <c r="J124" s="191">
        <f t="shared" si="239"/>
        <v>4.8367965732152749</v>
      </c>
      <c r="L124" s="30">
        <f t="shared" si="200"/>
        <v>2.6779735816261703E-2</v>
      </c>
    </row>
    <row r="125" spans="1:12" ht="20.100000000000001" customHeight="1" x14ac:dyDescent="0.25">
      <c r="A125" s="31"/>
      <c r="B125" s="6" t="s">
        <v>39</v>
      </c>
      <c r="C125" s="53">
        <f t="shared" ref="C125:J125" si="241">C77/C29</f>
        <v>8.8219907864146805</v>
      </c>
      <c r="D125" s="41">
        <f t="shared" si="241"/>
        <v>7.9278075188695167</v>
      </c>
      <c r="E125" s="41">
        <f t="shared" si="241"/>
        <v>5.3059111054299448</v>
      </c>
      <c r="F125" s="41">
        <f t="shared" ref="F125:G125" si="242">F77/F29</f>
        <v>7.4216689735864705</v>
      </c>
      <c r="G125" s="41">
        <f t="shared" si="242"/>
        <v>7.9880529372729274</v>
      </c>
      <c r="H125" s="159">
        <f t="shared" si="241"/>
        <v>7.2883683203729488</v>
      </c>
      <c r="I125" s="41">
        <f t="shared" si="241"/>
        <v>6.862404679055305</v>
      </c>
      <c r="J125" s="192">
        <f t="shared" si="241"/>
        <v>6.7829214754857405</v>
      </c>
      <c r="L125" s="43">
        <f t="shared" si="200"/>
        <v>-1.1582412767372145E-2</v>
      </c>
    </row>
    <row r="126" spans="1:12" ht="20.100000000000001" customHeight="1" thickBot="1" x14ac:dyDescent="0.3">
      <c r="A126" s="247"/>
      <c r="B126" s="6" t="s">
        <v>38</v>
      </c>
      <c r="C126" s="53">
        <f t="shared" ref="C126:J126" si="243">C78/C30</f>
        <v>3.6242080016250129</v>
      </c>
      <c r="D126" s="41">
        <f t="shared" si="243"/>
        <v>3.8319918871902581</v>
      </c>
      <c r="E126" s="41">
        <f t="shared" si="243"/>
        <v>3.9938925411898385</v>
      </c>
      <c r="F126" s="41">
        <f t="shared" ref="F126:G126" si="244">F78/F30</f>
        <v>3.7690685130021739</v>
      </c>
      <c r="G126" s="41">
        <f t="shared" si="244"/>
        <v>3.9078664226530448</v>
      </c>
      <c r="H126" s="159">
        <f t="shared" si="243"/>
        <v>3.749546983145966</v>
      </c>
      <c r="I126" s="41">
        <f t="shared" si="243"/>
        <v>4.2195175531240761</v>
      </c>
      <c r="J126" s="192">
        <f t="shared" si="243"/>
        <v>3.4910468646238497</v>
      </c>
      <c r="L126" s="43">
        <f t="shared" si="200"/>
        <v>-0.17264312313640598</v>
      </c>
    </row>
    <row r="127" spans="1:12" ht="20.100000000000001" customHeight="1" thickBot="1" x14ac:dyDescent="0.3">
      <c r="A127" s="10" t="s">
        <v>9</v>
      </c>
      <c r="B127" s="11"/>
      <c r="C127" s="52">
        <f t="shared" ref="C127:J127" si="245">C79/C31</f>
        <v>4.2926865832174128</v>
      </c>
      <c r="D127" s="178">
        <f t="shared" si="245"/>
        <v>4.3303673697966829</v>
      </c>
      <c r="E127" s="178">
        <f t="shared" si="245"/>
        <v>4.5876927752226218</v>
      </c>
      <c r="F127" s="178">
        <f t="shared" ref="F127:G127" si="246">F79/F31</f>
        <v>4.4357436801881249</v>
      </c>
      <c r="G127" s="178">
        <f t="shared" si="246"/>
        <v>3.9422888233019799</v>
      </c>
      <c r="H127" s="158">
        <f t="shared" si="245"/>
        <v>4.4462239855568626</v>
      </c>
      <c r="I127" s="178">
        <f t="shared" si="245"/>
        <v>3.7011466379984714</v>
      </c>
      <c r="J127" s="191">
        <f t="shared" si="245"/>
        <v>5.31779301956953</v>
      </c>
      <c r="L127" s="30">
        <f t="shared" si="200"/>
        <v>0.43679609042599793</v>
      </c>
    </row>
    <row r="128" spans="1:12" ht="20.100000000000001" customHeight="1" x14ac:dyDescent="0.25">
      <c r="A128" s="31"/>
      <c r="B128" s="6" t="s">
        <v>39</v>
      </c>
      <c r="C128" s="53">
        <f t="shared" ref="C128:J128" si="247">C80/C32</f>
        <v>8.6157584549226236</v>
      </c>
      <c r="D128" s="41">
        <f t="shared" si="247"/>
        <v>9.2267089803991489</v>
      </c>
      <c r="E128" s="41">
        <f t="shared" si="247"/>
        <v>10.043909773256988</v>
      </c>
      <c r="F128" s="41">
        <f t="shared" ref="F128:G128" si="248">F80/F32</f>
        <v>9.7347836212761418</v>
      </c>
      <c r="G128" s="41">
        <f t="shared" si="248"/>
        <v>11.959347444545473</v>
      </c>
      <c r="H128" s="159">
        <f t="shared" si="247"/>
        <v>11.163369437820798</v>
      </c>
      <c r="I128" s="41">
        <f t="shared" si="247"/>
        <v>12.176586456558773</v>
      </c>
      <c r="J128" s="192">
        <f t="shared" si="247"/>
        <v>11.060298660982145</v>
      </c>
      <c r="L128" s="43">
        <f t="shared" si="200"/>
        <v>-9.1674936942229265E-2</v>
      </c>
    </row>
    <row r="129" spans="1:12" ht="20.100000000000001" customHeight="1" thickBot="1" x14ac:dyDescent="0.3">
      <c r="A129" s="247"/>
      <c r="B129" s="6" t="s">
        <v>38</v>
      </c>
      <c r="C129" s="53">
        <f t="shared" ref="C129:J129" si="249">C81/C33</f>
        <v>2.9725197434027817</v>
      </c>
      <c r="D129" s="41">
        <f t="shared" si="249"/>
        <v>3.0922176967130417</v>
      </c>
      <c r="E129" s="41">
        <f t="shared" si="249"/>
        <v>3.3400513414949007</v>
      </c>
      <c r="F129" s="41">
        <f t="shared" ref="F129:G129" si="250">F81/F33</f>
        <v>3.3903876616029951</v>
      </c>
      <c r="G129" s="41">
        <f t="shared" si="250"/>
        <v>3.4138250342426928</v>
      </c>
      <c r="H129" s="159">
        <f t="shared" si="249"/>
        <v>3.5502873547082618</v>
      </c>
      <c r="I129" s="41">
        <f t="shared" si="249"/>
        <v>3.5557089284653931</v>
      </c>
      <c r="J129" s="192">
        <f t="shared" si="249"/>
        <v>3.6704441097012221</v>
      </c>
      <c r="L129" s="43">
        <f t="shared" si="200"/>
        <v>3.2267877811176057E-2</v>
      </c>
    </row>
    <row r="130" spans="1:12" s="327" customFormat="1" ht="20.100000000000001" customHeight="1" thickBot="1" x14ac:dyDescent="0.3">
      <c r="A130" s="332" t="s">
        <v>12</v>
      </c>
      <c r="B130" s="333"/>
      <c r="C130" s="347">
        <f t="shared" ref="C130:J130" si="251">C82/C34</f>
        <v>3.7574468322224552</v>
      </c>
      <c r="D130" s="348">
        <f t="shared" si="251"/>
        <v>3.7704534225375128</v>
      </c>
      <c r="E130" s="348">
        <f t="shared" si="251"/>
        <v>3.7531063004621421</v>
      </c>
      <c r="F130" s="348">
        <f t="shared" ref="F130:G130" si="252">F82/F34</f>
        <v>3.227103290015922</v>
      </c>
      <c r="G130" s="348">
        <f t="shared" si="252"/>
        <v>3.0751167331293332</v>
      </c>
      <c r="H130" s="349">
        <f t="shared" si="251"/>
        <v>3.1005953313525372</v>
      </c>
      <c r="I130" s="348">
        <f t="shared" si="251"/>
        <v>2.676017252540694</v>
      </c>
      <c r="J130" s="350">
        <f t="shared" si="251"/>
        <v>3.3978478879925076</v>
      </c>
      <c r="L130" s="30">
        <f t="shared" si="200"/>
        <v>0.26974065087453569</v>
      </c>
    </row>
    <row r="131" spans="1:12" s="327" customFormat="1" ht="20.100000000000001" customHeight="1" x14ac:dyDescent="0.25">
      <c r="A131" s="343"/>
      <c r="B131" s="194" t="s">
        <v>39</v>
      </c>
      <c r="C131" s="351">
        <f t="shared" ref="C131:J131" si="253">C83/C35</f>
        <v>6.5114133195300425</v>
      </c>
      <c r="D131" s="269">
        <f t="shared" si="253"/>
        <v>6.194533158108551</v>
      </c>
      <c r="E131" s="269">
        <f t="shared" si="253"/>
        <v>5.8572628598213905</v>
      </c>
      <c r="F131" s="269">
        <f t="shared" ref="F131:G131" si="254">F83/F35</f>
        <v>4.6456746925895409</v>
      </c>
      <c r="G131" s="269">
        <f t="shared" si="254"/>
        <v>5.0539941688228893</v>
      </c>
      <c r="H131" s="268">
        <f t="shared" si="253"/>
        <v>5.1890469927726599</v>
      </c>
      <c r="I131" s="269">
        <f t="shared" si="253"/>
        <v>5.2888467829438532</v>
      </c>
      <c r="J131" s="270">
        <f t="shared" si="253"/>
        <v>5.3731756509233923</v>
      </c>
      <c r="L131" s="43">
        <f t="shared" si="200"/>
        <v>1.5944660800440196E-2</v>
      </c>
    </row>
    <row r="132" spans="1:12" s="327" customFormat="1" ht="20.100000000000001" customHeight="1" thickBot="1" x14ac:dyDescent="0.3">
      <c r="A132" s="345"/>
      <c r="B132" s="194" t="s">
        <v>38</v>
      </c>
      <c r="C132" s="351">
        <f t="shared" ref="C132:J132" si="255">C84/C36</f>
        <v>2.5870780949019956</v>
      </c>
      <c r="D132" s="269">
        <f t="shared" si="255"/>
        <v>2.6597150384712642</v>
      </c>
      <c r="E132" s="269">
        <f t="shared" si="255"/>
        <v>2.8435620972733431</v>
      </c>
      <c r="F132" s="269">
        <f t="shared" ref="F132:G132" si="256">F84/F36</f>
        <v>2.4043502291056851</v>
      </c>
      <c r="G132" s="269">
        <f t="shared" si="256"/>
        <v>2.4552654116817232</v>
      </c>
      <c r="H132" s="268">
        <f t="shared" si="255"/>
        <v>2.5508382427690126</v>
      </c>
      <c r="I132" s="269">
        <f t="shared" si="255"/>
        <v>2.4967208368964333</v>
      </c>
      <c r="J132" s="270">
        <f t="shared" si="255"/>
        <v>2.4959852666685736</v>
      </c>
      <c r="L132" s="43">
        <f t="shared" si="200"/>
        <v>-2.9461452677829439E-4</v>
      </c>
    </row>
    <row r="133" spans="1:12" ht="20.100000000000001" customHeight="1" thickBot="1" x14ac:dyDescent="0.3">
      <c r="A133" s="10" t="s">
        <v>11</v>
      </c>
      <c r="B133" s="11"/>
      <c r="C133" s="52">
        <f t="shared" ref="C133:J133" si="257">C85/C37</f>
        <v>3.4995901302247181</v>
      </c>
      <c r="D133" s="178">
        <f t="shared" si="257"/>
        <v>3.6172306493557351</v>
      </c>
      <c r="E133" s="178">
        <f t="shared" si="257"/>
        <v>3.6593951137034177</v>
      </c>
      <c r="F133" s="178">
        <f t="shared" ref="F133:G133" si="258">F85/F37</f>
        <v>3.8105394511720654</v>
      </c>
      <c r="G133" s="178">
        <f t="shared" si="258"/>
        <v>3.435991942906353</v>
      </c>
      <c r="H133" s="158">
        <f t="shared" si="257"/>
        <v>3.5413584853264823</v>
      </c>
      <c r="I133" s="178">
        <f t="shared" si="257"/>
        <v>3.186351082238402</v>
      </c>
      <c r="J133" s="191">
        <f t="shared" si="257"/>
        <v>3.9576152867647312</v>
      </c>
      <c r="L133" s="30">
        <f t="shared" si="200"/>
        <v>0.24205248719313077</v>
      </c>
    </row>
    <row r="134" spans="1:12" ht="20.100000000000001" customHeight="1" x14ac:dyDescent="0.25">
      <c r="A134" s="31"/>
      <c r="B134" s="6" t="s">
        <v>39</v>
      </c>
      <c r="C134" s="53">
        <f t="shared" ref="C134:J134" si="259">C86/C38</f>
        <v>9.4593915192518825</v>
      </c>
      <c r="D134" s="41">
        <f t="shared" si="259"/>
        <v>9.8262393081334114</v>
      </c>
      <c r="E134" s="41">
        <f t="shared" si="259"/>
        <v>9.8714347596235577</v>
      </c>
      <c r="F134" s="41">
        <f t="shared" ref="F134:G134" si="260">F86/F38</f>
        <v>9.5642067097241092</v>
      </c>
      <c r="G134" s="41">
        <f t="shared" si="260"/>
        <v>8.986912153786843</v>
      </c>
      <c r="H134" s="159">
        <f t="shared" si="259"/>
        <v>9.5218006133766568</v>
      </c>
      <c r="I134" s="41">
        <f t="shared" si="259"/>
        <v>8.8099109380331075</v>
      </c>
      <c r="J134" s="192">
        <f t="shared" si="259"/>
        <v>9.6663355279681387</v>
      </c>
      <c r="L134" s="43">
        <f t="shared" si="200"/>
        <v>9.7211492370232258E-2</v>
      </c>
    </row>
    <row r="135" spans="1:12" ht="20.100000000000001" customHeight="1" thickBot="1" x14ac:dyDescent="0.3">
      <c r="A135" s="247"/>
      <c r="B135" s="6" t="s">
        <v>38</v>
      </c>
      <c r="C135" s="53">
        <f t="shared" ref="C135:J135" si="261">C87/C39</f>
        <v>2.7053523323271169</v>
      </c>
      <c r="D135" s="41">
        <f t="shared" si="261"/>
        <v>2.8582163449429099</v>
      </c>
      <c r="E135" s="41">
        <f t="shared" si="261"/>
        <v>2.9886613293918165</v>
      </c>
      <c r="F135" s="41">
        <f t="shared" ref="F135:G135" si="262">F87/F39</f>
        <v>3.0033512190316172</v>
      </c>
      <c r="G135" s="41">
        <f t="shared" si="262"/>
        <v>3.0319440147768399</v>
      </c>
      <c r="H135" s="159">
        <f t="shared" si="261"/>
        <v>3.2011069812748083</v>
      </c>
      <c r="I135" s="41">
        <f t="shared" si="261"/>
        <v>3.0963196970635893</v>
      </c>
      <c r="J135" s="192">
        <f t="shared" si="261"/>
        <v>3.3900626493582235</v>
      </c>
      <c r="L135" s="43">
        <f t="shared" si="200"/>
        <v>9.486841832683067E-2</v>
      </c>
    </row>
    <row r="136" spans="1:12" ht="20.100000000000001" customHeight="1" thickBot="1" x14ac:dyDescent="0.3">
      <c r="A136" s="10" t="s">
        <v>6</v>
      </c>
      <c r="B136" s="11"/>
      <c r="C136" s="52">
        <f t="shared" ref="C136:J136" si="263">C88/C40</f>
        <v>4.721032914532131</v>
      </c>
      <c r="D136" s="178">
        <f t="shared" si="263"/>
        <v>5.2663767289432464</v>
      </c>
      <c r="E136" s="178">
        <f t="shared" si="263"/>
        <v>5.8535288582290521</v>
      </c>
      <c r="F136" s="178">
        <f t="shared" ref="F136:G136" si="264">F88/F40</f>
        <v>6.0191777718618047</v>
      </c>
      <c r="G136" s="178">
        <f t="shared" si="264"/>
        <v>5.2184205264598775</v>
      </c>
      <c r="H136" s="158">
        <f t="shared" si="263"/>
        <v>5.2134400712474349</v>
      </c>
      <c r="I136" s="178">
        <f t="shared" si="263"/>
        <v>4.3946512295577627</v>
      </c>
      <c r="J136" s="191">
        <f t="shared" si="263"/>
        <v>5.6103875308667357</v>
      </c>
      <c r="L136" s="30">
        <f t="shared" si="200"/>
        <v>0.27663999662410377</v>
      </c>
    </row>
    <row r="137" spans="1:12" ht="20.100000000000001" customHeight="1" x14ac:dyDescent="0.25">
      <c r="A137" s="31"/>
      <c r="B137" s="6" t="s">
        <v>39</v>
      </c>
      <c r="C137" s="53">
        <f t="shared" ref="C137:J137" si="265">C89/C41</f>
        <v>10.43620664331918</v>
      </c>
      <c r="D137" s="41">
        <f t="shared" si="265"/>
        <v>10.88841256916583</v>
      </c>
      <c r="E137" s="41">
        <f t="shared" si="265"/>
        <v>11.564204729106528</v>
      </c>
      <c r="F137" s="41">
        <f t="shared" ref="F137:G137" si="266">F89/F41</f>
        <v>11.385769280766009</v>
      </c>
      <c r="G137" s="41">
        <f t="shared" si="266"/>
        <v>11.54632678417917</v>
      </c>
      <c r="H137" s="159">
        <f t="shared" si="265"/>
        <v>11.841513431424497</v>
      </c>
      <c r="I137" s="41">
        <f t="shared" si="265"/>
        <v>10.8850469553817</v>
      </c>
      <c r="J137" s="271">
        <f t="shared" si="265"/>
        <v>11.92812763198353</v>
      </c>
      <c r="L137" s="43">
        <f t="shared" si="200"/>
        <v>9.5826934038729022E-2</v>
      </c>
    </row>
    <row r="138" spans="1:12" ht="20.100000000000001" customHeight="1" thickBot="1" x14ac:dyDescent="0.3">
      <c r="A138" s="247"/>
      <c r="B138" s="6" t="s">
        <v>38</v>
      </c>
      <c r="C138" s="53">
        <f t="shared" ref="C138:J138" si="267">C90/C42</f>
        <v>3.2203387361387796</v>
      </c>
      <c r="D138" s="41">
        <f t="shared" si="267"/>
        <v>3.5336721368834847</v>
      </c>
      <c r="E138" s="41">
        <f t="shared" si="267"/>
        <v>3.794407741231824</v>
      </c>
      <c r="F138" s="41">
        <f t="shared" ref="F138:G138" si="268">F90/F42</f>
        <v>3.9585856450512025</v>
      </c>
      <c r="G138" s="41">
        <f t="shared" si="268"/>
        <v>4.0423558820490646</v>
      </c>
      <c r="H138" s="159">
        <f t="shared" si="267"/>
        <v>4.2348547154576197</v>
      </c>
      <c r="I138" s="41">
        <f t="shared" si="267"/>
        <v>4.1385888989225998</v>
      </c>
      <c r="J138" s="192">
        <f t="shared" si="267"/>
        <v>4.1976930065524414</v>
      </c>
      <c r="L138" s="43">
        <f t="shared" si="200"/>
        <v>1.4281222192720837E-2</v>
      </c>
    </row>
    <row r="139" spans="1:12" ht="20.100000000000001" customHeight="1" thickBot="1" x14ac:dyDescent="0.3">
      <c r="A139" s="10" t="s">
        <v>7</v>
      </c>
      <c r="B139" s="11"/>
      <c r="C139" s="52">
        <f t="shared" ref="C139:J139" si="269">C91/C43</f>
        <v>13.606317179877836</v>
      </c>
      <c r="D139" s="178">
        <f t="shared" si="269"/>
        <v>12.864860068951531</v>
      </c>
      <c r="E139" s="178">
        <f t="shared" si="269"/>
        <v>15.569859982213398</v>
      </c>
      <c r="F139" s="178">
        <f t="shared" ref="F139:G139" si="270">F91/F43</f>
        <v>14.675860440346899</v>
      </c>
      <c r="G139" s="178">
        <f t="shared" si="270"/>
        <v>13.006134342999436</v>
      </c>
      <c r="H139" s="158">
        <f t="shared" si="269"/>
        <v>12.181518791166214</v>
      </c>
      <c r="I139" s="178">
        <f t="shared" si="269"/>
        <v>7.4722521745381352</v>
      </c>
      <c r="J139" s="191">
        <f t="shared" si="269"/>
        <v>12.348796165564391</v>
      </c>
      <c r="L139" s="30">
        <f t="shared" si="200"/>
        <v>0.65262037162546349</v>
      </c>
    </row>
    <row r="140" spans="1:12" ht="20.100000000000001" customHeight="1" x14ac:dyDescent="0.25">
      <c r="A140" s="31"/>
      <c r="B140" s="6" t="s">
        <v>39</v>
      </c>
      <c r="C140" s="53">
        <f t="shared" ref="C140:J140" si="271">C92/C44</f>
        <v>17.343538291795131</v>
      </c>
      <c r="D140" s="41">
        <f t="shared" si="271"/>
        <v>15.135612348541587</v>
      </c>
      <c r="E140" s="41">
        <f t="shared" si="271"/>
        <v>17.897327696503972</v>
      </c>
      <c r="F140" s="41">
        <f t="shared" ref="F140:G140" si="272">F92/F44</f>
        <v>17.227658366505111</v>
      </c>
      <c r="G140" s="41">
        <f t="shared" si="272"/>
        <v>17.857502174372957</v>
      </c>
      <c r="H140" s="159">
        <f t="shared" si="271"/>
        <v>18.792674015294203</v>
      </c>
      <c r="I140" s="41">
        <f t="shared" si="271"/>
        <v>16.390547263681594</v>
      </c>
      <c r="J140" s="192">
        <f t="shared" si="271"/>
        <v>17.080564589130653</v>
      </c>
      <c r="L140" s="43">
        <f t="shared" si="200"/>
        <v>4.2098492158221527E-2</v>
      </c>
    </row>
    <row r="141" spans="1:12" ht="20.100000000000001" customHeight="1" thickBot="1" x14ac:dyDescent="0.3">
      <c r="A141" s="247"/>
      <c r="B141" s="6" t="s">
        <v>38</v>
      </c>
      <c r="C141" s="53">
        <f t="shared" ref="C141:J141" si="273">C93/C45</f>
        <v>5.7456459973539813</v>
      </c>
      <c r="D141" s="41">
        <f t="shared" si="273"/>
        <v>6.3598698970344749</v>
      </c>
      <c r="E141" s="41">
        <f t="shared" si="273"/>
        <v>6.435994581767444</v>
      </c>
      <c r="F141" s="41">
        <f t="shared" ref="F141:G141" si="274">F93/F45</f>
        <v>6.9692724983047567</v>
      </c>
      <c r="G141" s="41">
        <f t="shared" si="274"/>
        <v>6.6667110355702084</v>
      </c>
      <c r="H141" s="159">
        <f t="shared" si="273"/>
        <v>6.8126593281679666</v>
      </c>
      <c r="I141" s="41">
        <f t="shared" si="273"/>
        <v>5.6015740499173843</v>
      </c>
      <c r="J141" s="192">
        <f t="shared" si="273"/>
        <v>6.4684388150493728</v>
      </c>
      <c r="L141" s="43">
        <f t="shared" si="200"/>
        <v>0.15475378124203742</v>
      </c>
    </row>
    <row r="142" spans="1:12" ht="20.100000000000001" customHeight="1" x14ac:dyDescent="0.25">
      <c r="A142" s="474" t="s">
        <v>23</v>
      </c>
      <c r="B142" s="497"/>
      <c r="C142" s="272">
        <f t="shared" ref="C142:J142" si="275">C94/C46</f>
        <v>4.7569112942824816</v>
      </c>
      <c r="D142" s="273">
        <f t="shared" si="275"/>
        <v>5.1415914345030833</v>
      </c>
      <c r="E142" s="273">
        <f t="shared" si="275"/>
        <v>5.4155944930994329</v>
      </c>
      <c r="F142" s="273">
        <f t="shared" ref="F142:G142" si="276">F94/F46</f>
        <v>5.4857885207456398</v>
      </c>
      <c r="G142" s="273">
        <f t="shared" si="276"/>
        <v>6.1024752860252978</v>
      </c>
      <c r="H142" s="274">
        <f t="shared" si="275"/>
        <v>4.6616574216870772</v>
      </c>
      <c r="I142" s="275">
        <f t="shared" si="275"/>
        <v>4.0692827635538729</v>
      </c>
      <c r="J142" s="276">
        <f t="shared" si="275"/>
        <v>5.3859197058291244</v>
      </c>
      <c r="L142" s="164">
        <f t="shared" si="200"/>
        <v>0.3235550387570949</v>
      </c>
    </row>
    <row r="143" spans="1:12" ht="20.100000000000001" customHeight="1" x14ac:dyDescent="0.25">
      <c r="A143" s="31"/>
      <c r="B143" s="6" t="s">
        <v>39</v>
      </c>
      <c r="C143" s="277">
        <f t="shared" ref="C143:J143" si="277">C95/C47</f>
        <v>9.8494977541431705</v>
      </c>
      <c r="D143" s="41">
        <f t="shared" si="277"/>
        <v>10.411404658338641</v>
      </c>
      <c r="E143" s="41">
        <f t="shared" si="277"/>
        <v>10.813566770358026</v>
      </c>
      <c r="F143" s="41">
        <f t="shared" ref="F143:G143" si="278">F95/F47</f>
        <v>10.404073383987129</v>
      </c>
      <c r="G143" s="41">
        <f t="shared" si="278"/>
        <v>10.469398214105901</v>
      </c>
      <c r="H143" s="278">
        <f t="shared" si="277"/>
        <v>10.597604661393008</v>
      </c>
      <c r="I143" s="53">
        <f t="shared" si="277"/>
        <v>9.7646979220750527</v>
      </c>
      <c r="J143" s="192">
        <f t="shared" si="277"/>
        <v>10.713898986426907</v>
      </c>
      <c r="L143" s="43">
        <f t="shared" si="200"/>
        <v>9.7207417159930282E-2</v>
      </c>
    </row>
    <row r="144" spans="1:12" ht="20.100000000000001" customHeight="1" thickBot="1" x14ac:dyDescent="0.3">
      <c r="A144" s="44"/>
      <c r="B144" s="32" t="s">
        <v>38</v>
      </c>
      <c r="C144" s="279">
        <f t="shared" ref="C144:J144" si="279">C96/C48</f>
        <v>3.2123307365165226</v>
      </c>
      <c r="D144" s="42">
        <f t="shared" si="279"/>
        <v>3.4169911944004991</v>
      </c>
      <c r="E144" s="42">
        <f t="shared" si="279"/>
        <v>3.594888865750693</v>
      </c>
      <c r="F144" s="42">
        <f t="shared" ref="F144:G144" si="280">F96/F48</f>
        <v>3.6577305123720842</v>
      </c>
      <c r="G144" s="42">
        <f t="shared" si="280"/>
        <v>3.7296253635206726</v>
      </c>
      <c r="H144" s="280">
        <f t="shared" si="279"/>
        <v>3.9224071523729007</v>
      </c>
      <c r="I144" s="54">
        <f t="shared" si="279"/>
        <v>3.8200856908963452</v>
      </c>
      <c r="J144" s="281">
        <f t="shared" si="279"/>
        <v>3.9763396191598717</v>
      </c>
      <c r="L144" s="47">
        <f t="shared" si="200"/>
        <v>4.0903252153713605E-2</v>
      </c>
    </row>
    <row r="146" spans="1:1" ht="15.75" x14ac:dyDescent="0.25">
      <c r="A146" s="118" t="s">
        <v>41</v>
      </c>
    </row>
  </sheetData>
  <mergeCells count="44">
    <mergeCell ref="F101:F102"/>
    <mergeCell ref="F5:F6"/>
    <mergeCell ref="O5:O6"/>
    <mergeCell ref="F53:F54"/>
    <mergeCell ref="O53:O54"/>
    <mergeCell ref="A5:B6"/>
    <mergeCell ref="C5:C6"/>
    <mergeCell ref="D5:D6"/>
    <mergeCell ref="E5:E6"/>
    <mergeCell ref="C53:C54"/>
    <mergeCell ref="D53:D54"/>
    <mergeCell ref="E53:E54"/>
    <mergeCell ref="A46:B46"/>
    <mergeCell ref="G5:G6"/>
    <mergeCell ref="H5:H6"/>
    <mergeCell ref="I5:J5"/>
    <mergeCell ref="U5:V5"/>
    <mergeCell ref="U53:V53"/>
    <mergeCell ref="L5:L6"/>
    <mergeCell ref="M5:M6"/>
    <mergeCell ref="N5:N6"/>
    <mergeCell ref="N53:N54"/>
    <mergeCell ref="R5:S5"/>
    <mergeCell ref="R53:S53"/>
    <mergeCell ref="Q5:Q6"/>
    <mergeCell ref="Q53:Q54"/>
    <mergeCell ref="P5:P6"/>
    <mergeCell ref="P53:P54"/>
    <mergeCell ref="A142:B142"/>
    <mergeCell ref="H101:H102"/>
    <mergeCell ref="L53:L54"/>
    <mergeCell ref="M53:M54"/>
    <mergeCell ref="L101:L102"/>
    <mergeCell ref="A101:B102"/>
    <mergeCell ref="C101:C102"/>
    <mergeCell ref="D101:D102"/>
    <mergeCell ref="E101:E102"/>
    <mergeCell ref="A53:B54"/>
    <mergeCell ref="I53:J53"/>
    <mergeCell ref="A94:B94"/>
    <mergeCell ref="I101:J101"/>
    <mergeCell ref="H53:H54"/>
    <mergeCell ref="G53:G54"/>
    <mergeCell ref="G101:G10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U7:V9 V46:V48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U46:U48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U10:V12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U13:V15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U16:V18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U19:V21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U22:V24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U25:V27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U28:V30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U34:V36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U43:V45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U55:V57 V94:V96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U94:U96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U58:V60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U61:V63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U64:V66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U67:V69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U70:V72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U73:V75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U76:V78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U79:V81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U82:V84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U85:V87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U88:V90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U91:V93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L103:L105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L142:L144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L106:L108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L109:L111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L112:L114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L115:L117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L118:L120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L121:L123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L124:L126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L127:L129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L130:L132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L133:L135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L136:L138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L139:L141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15">
    <pageSetUpPr fitToPage="1"/>
  </sheetPr>
  <dimension ref="A1:AC119"/>
  <sheetViews>
    <sheetView showGridLines="0" topLeftCell="A58" workbookViewId="0">
      <selection activeCell="J116" sqref="J116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74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(JAN.-MAR)</v>
      </c>
    </row>
    <row r="4" spans="1:29" ht="15.75" thickBot="1" x14ac:dyDescent="0.3"/>
    <row r="5" spans="1:29" ht="24" customHeight="1" x14ac:dyDescent="0.25">
      <c r="A5" s="474" t="s">
        <v>81</v>
      </c>
      <c r="B5" s="509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78">
        <v>2019</v>
      </c>
      <c r="P5" s="478">
        <v>2020</v>
      </c>
      <c r="Q5" s="482">
        <v>2021</v>
      </c>
      <c r="R5" s="484" t="str">
        <f>I5</f>
        <v>janeiro - março</v>
      </c>
      <c r="S5" s="485"/>
      <c r="U5" s="507" t="s">
        <v>89</v>
      </c>
      <c r="V5" s="508"/>
    </row>
    <row r="6" spans="1:29" ht="20.25" customHeight="1" thickBot="1" x14ac:dyDescent="0.3">
      <c r="A6" s="475"/>
      <c r="B6" s="510"/>
      <c r="C6" s="493"/>
      <c r="D6" s="492"/>
      <c r="E6" s="492"/>
      <c r="F6" s="492"/>
      <c r="G6" s="492"/>
      <c r="H6" s="502"/>
      <c r="I6" s="246">
        <v>2021</v>
      </c>
      <c r="J6" s="203">
        <v>2022</v>
      </c>
      <c r="L6" s="506"/>
      <c r="M6" s="492"/>
      <c r="N6" s="492"/>
      <c r="O6" s="492"/>
      <c r="P6" s="492"/>
      <c r="Q6" s="502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f>SUM(C8:C17)</f>
        <v>73589682</v>
      </c>
      <c r="D7" s="19">
        <f>SUM(D8:D17)</f>
        <v>80208943</v>
      </c>
      <c r="E7" s="19">
        <v>81369316</v>
      </c>
      <c r="F7" s="49">
        <v>89195523</v>
      </c>
      <c r="G7" s="49">
        <v>49337607</v>
      </c>
      <c r="H7" s="20">
        <v>41798826</v>
      </c>
      <c r="I7" s="217">
        <v>3092696</v>
      </c>
      <c r="J7" s="216">
        <v>16166613</v>
      </c>
      <c r="K7" s="1"/>
      <c r="L7" s="177">
        <f>C7/C29</f>
        <v>0.28645210339566635</v>
      </c>
      <c r="M7" s="26">
        <f>D7/D29</f>
        <v>0.29996382809659872</v>
      </c>
      <c r="N7" s="26">
        <f>E7/E29</f>
        <v>0.30810715382130371</v>
      </c>
      <c r="O7" s="26">
        <f>F7/F29</f>
        <v>0.32051295268452001</v>
      </c>
      <c r="P7" s="316">
        <f>G7/G29</f>
        <v>0.19677732192099798</v>
      </c>
      <c r="Q7" s="27">
        <f>H7/H29</f>
        <v>0.1680926511536599</v>
      </c>
      <c r="R7" s="25">
        <f>I7/I29</f>
        <v>5.5296746627876585E-2</v>
      </c>
      <c r="S7" s="283">
        <f>J7/J29</f>
        <v>0.2582069309050174</v>
      </c>
      <c r="T7" s="1"/>
      <c r="U7" s="82">
        <f>(J7-I7)/I7</f>
        <v>4.2273527692343507</v>
      </c>
      <c r="V7" s="121">
        <f>(S7-R7)*100</f>
        <v>20.291018427714079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37372619</v>
      </c>
      <c r="D8" s="16">
        <v>38873692</v>
      </c>
      <c r="E8" s="16">
        <v>39446321</v>
      </c>
      <c r="F8" s="48">
        <v>43511718</v>
      </c>
      <c r="G8" s="48">
        <v>24224823</v>
      </c>
      <c r="H8" s="17">
        <v>19911383</v>
      </c>
      <c r="I8" s="15">
        <v>1553499</v>
      </c>
      <c r="J8" s="204">
        <v>8373117</v>
      </c>
      <c r="K8"/>
      <c r="L8" s="96">
        <f t="shared" ref="L8:L17" si="0">C8/$C$7</f>
        <v>0.50785134524701436</v>
      </c>
      <c r="M8" s="23">
        <f t="shared" ref="M8:M17" si="1">D8/$D$7</f>
        <v>0.48465533325878635</v>
      </c>
      <c r="N8" s="23">
        <f t="shared" ref="N8:N17" si="2">E8/$E$7</f>
        <v>0.4847812779942749</v>
      </c>
      <c r="O8" s="214">
        <f>F8/$F$7</f>
        <v>0.4878240133195923</v>
      </c>
      <c r="P8" s="214">
        <f>G8/$G$7</f>
        <v>0.4910011748239026</v>
      </c>
      <c r="Q8" s="24">
        <f t="shared" ref="Q8:Q17" si="3">H8/$H$7</f>
        <v>0.47636225476763389</v>
      </c>
      <c r="R8" s="115">
        <f>I8/$I$7</f>
        <v>0.50231222208713688</v>
      </c>
      <c r="S8" s="97">
        <f>J8/$J$7</f>
        <v>0.51792648218894088</v>
      </c>
      <c r="T8"/>
      <c r="U8" s="127">
        <f t="shared" ref="U8:U39" si="4">(J8-I8)/I8</f>
        <v>4.3898438299606246</v>
      </c>
      <c r="V8" s="128">
        <f t="shared" ref="V8:V39" si="5">(S8-R8)*100</f>
        <v>1.5614260101804001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5996156</v>
      </c>
      <c r="D9" s="16">
        <v>7255381</v>
      </c>
      <c r="E9" s="16">
        <v>7833663</v>
      </c>
      <c r="F9" s="48">
        <v>8890691</v>
      </c>
      <c r="G9" s="48">
        <v>4710388</v>
      </c>
      <c r="H9" s="17">
        <v>4503686</v>
      </c>
      <c r="I9" s="15">
        <v>267469</v>
      </c>
      <c r="J9" s="204">
        <v>1389645</v>
      </c>
      <c r="K9"/>
      <c r="L9" s="96">
        <f t="shared" ref="L9:L16" si="6">C9/$C$7</f>
        <v>8.1480933699373773E-2</v>
      </c>
      <c r="M9" s="23">
        <f t="shared" ref="M9:M16" si="7">D9/$D$7</f>
        <v>9.0456010622157176E-2</v>
      </c>
      <c r="N9" s="23">
        <f t="shared" ref="N9:N16" si="8">E9/$E$7</f>
        <v>9.6272936594428302E-2</v>
      </c>
      <c r="O9" s="214">
        <f t="shared" ref="O9:O17" si="9">F9/$F$7</f>
        <v>9.967642658477377E-2</v>
      </c>
      <c r="P9" s="214">
        <f t="shared" ref="P9:P16" si="10">G9/$G$7</f>
        <v>9.5472567204161321E-2</v>
      </c>
      <c r="Q9" s="24">
        <f t="shared" ref="Q9:Q16" si="11">H9/$H$7</f>
        <v>0.10774671039803846</v>
      </c>
      <c r="R9" s="115">
        <f t="shared" ref="R9:R16" si="12">I9/$I$7</f>
        <v>8.6484090256526994E-2</v>
      </c>
      <c r="S9" s="97">
        <f t="shared" ref="S9:S16" si="13">J9/$J$7</f>
        <v>8.5957708024556531E-2</v>
      </c>
      <c r="T9"/>
      <c r="U9" s="171">
        <f t="shared" ref="U9:U16" si="14">(J9-I9)/I9</f>
        <v>4.1955366790170077</v>
      </c>
      <c r="V9" s="124">
        <f t="shared" ref="V9:V16" si="15">(S9-R9)*100</f>
        <v>-5.2638223197046252E-2</v>
      </c>
      <c r="Z9"/>
      <c r="AA9"/>
      <c r="AB9"/>
      <c r="AC9"/>
    </row>
    <row r="10" spans="1:29" ht="20.100000000000001" customHeight="1" x14ac:dyDescent="0.25">
      <c r="A10" s="57"/>
      <c r="B10" s="166" t="s">
        <v>75</v>
      </c>
      <c r="C10" s="15">
        <v>34002</v>
      </c>
      <c r="D10" s="16">
        <v>46873</v>
      </c>
      <c r="E10" s="16">
        <v>70780</v>
      </c>
      <c r="F10" s="48">
        <v>43940</v>
      </c>
      <c r="G10" s="48">
        <v>37473</v>
      </c>
      <c r="H10" s="17">
        <v>24526</v>
      </c>
      <c r="I10" s="15">
        <v>1111</v>
      </c>
      <c r="J10" s="204">
        <v>6168</v>
      </c>
      <c r="L10" s="96">
        <f t="shared" si="6"/>
        <v>4.6204847032767449E-4</v>
      </c>
      <c r="M10" s="23">
        <f t="shared" si="7"/>
        <v>5.843862074083186E-4</v>
      </c>
      <c r="N10" s="23">
        <f t="shared" si="8"/>
        <v>8.698610665474932E-4</v>
      </c>
      <c r="O10" s="214">
        <f t="shared" si="9"/>
        <v>4.9262562202813701E-4</v>
      </c>
      <c r="P10" s="214">
        <f t="shared" si="10"/>
        <v>7.5952204167502486E-4</v>
      </c>
      <c r="Q10" s="24">
        <f t="shared" si="11"/>
        <v>5.8676289137881527E-4</v>
      </c>
      <c r="R10" s="115">
        <f t="shared" si="12"/>
        <v>3.5923349724641541E-4</v>
      </c>
      <c r="S10" s="97">
        <f t="shared" si="13"/>
        <v>3.8152703970831736E-4</v>
      </c>
      <c r="U10" s="171">
        <f t="shared" si="14"/>
        <v>4.5517551755175516</v>
      </c>
      <c r="V10" s="124">
        <f t="shared" si="15"/>
        <v>2.2293542461901948E-3</v>
      </c>
      <c r="Y10" s="1"/>
    </row>
    <row r="11" spans="1:29" s="7" customFormat="1" ht="20.100000000000001" customHeight="1" x14ac:dyDescent="0.25">
      <c r="A11" s="57"/>
      <c r="B11" s="166" t="s">
        <v>69</v>
      </c>
      <c r="C11" s="15">
        <v>27432812</v>
      </c>
      <c r="D11" s="16">
        <v>30749453</v>
      </c>
      <c r="E11" s="16">
        <v>30888329</v>
      </c>
      <c r="F11" s="48">
        <v>33714237</v>
      </c>
      <c r="G11" s="48">
        <v>18372082</v>
      </c>
      <c r="H11" s="17">
        <v>15849654</v>
      </c>
      <c r="I11" s="15">
        <v>1134145</v>
      </c>
      <c r="J11" s="204">
        <v>5874624</v>
      </c>
      <c r="K11"/>
      <c r="L11" s="96">
        <f t="shared" si="6"/>
        <v>0.37278068411818926</v>
      </c>
      <c r="M11" s="23">
        <f t="shared" si="7"/>
        <v>0.38336688964969906</v>
      </c>
      <c r="N11" s="23">
        <f t="shared" si="8"/>
        <v>0.37960659519369683</v>
      </c>
      <c r="O11" s="214">
        <f t="shared" si="9"/>
        <v>0.37798126930653236</v>
      </c>
      <c r="P11" s="214">
        <f t="shared" si="10"/>
        <v>0.37237480934168532</v>
      </c>
      <c r="Q11" s="24">
        <f t="shared" si="11"/>
        <v>0.379188975307584</v>
      </c>
      <c r="R11" s="115">
        <f t="shared" si="12"/>
        <v>0.36671725898698093</v>
      </c>
      <c r="S11" s="97">
        <f t="shared" si="13"/>
        <v>0.36338001039549844</v>
      </c>
      <c r="T11"/>
      <c r="U11" s="171">
        <f t="shared" si="14"/>
        <v>4.1797821266240209</v>
      </c>
      <c r="V11" s="124">
        <f t="shared" si="15"/>
        <v>-0.3337248591482489</v>
      </c>
      <c r="Y11" s="6"/>
      <c r="Z11"/>
      <c r="AA11"/>
      <c r="AB11"/>
      <c r="AC11"/>
    </row>
    <row r="12" spans="1:29" s="7" customFormat="1" ht="20.100000000000001" customHeight="1" x14ac:dyDescent="0.25">
      <c r="A12" s="57"/>
      <c r="B12" s="2" t="s">
        <v>70</v>
      </c>
      <c r="C12" s="15">
        <v>2421840</v>
      </c>
      <c r="D12" s="16">
        <v>3115619</v>
      </c>
      <c r="E12" s="16">
        <v>2990272</v>
      </c>
      <c r="F12" s="48">
        <v>2675500</v>
      </c>
      <c r="G12" s="48">
        <v>1749341</v>
      </c>
      <c r="H12" s="17">
        <v>1308278</v>
      </c>
      <c r="I12" s="15">
        <v>124944</v>
      </c>
      <c r="J12" s="204">
        <v>461671</v>
      </c>
      <c r="K12"/>
      <c r="L12" s="96">
        <f t="shared" si="6"/>
        <v>3.2910048449455186E-2</v>
      </c>
      <c r="M12" s="23">
        <f t="shared" si="7"/>
        <v>3.8843785785831884E-2</v>
      </c>
      <c r="N12" s="23">
        <f t="shared" si="8"/>
        <v>3.6749381056613524E-2</v>
      </c>
      <c r="O12" s="214">
        <f t="shared" si="9"/>
        <v>2.9995900130548033E-2</v>
      </c>
      <c r="P12" s="214">
        <f t="shared" si="10"/>
        <v>3.5456543322013978E-2</v>
      </c>
      <c r="Q12" s="24">
        <f t="shared" si="11"/>
        <v>3.1299395825136335E-2</v>
      </c>
      <c r="R12" s="115">
        <f t="shared" si="12"/>
        <v>4.0399703042264742E-2</v>
      </c>
      <c r="S12" s="97">
        <f t="shared" si="13"/>
        <v>2.8557063869840887E-2</v>
      </c>
      <c r="T12"/>
      <c r="U12" s="171">
        <f t="shared" si="14"/>
        <v>2.6950233704699706</v>
      </c>
      <c r="V12" s="124">
        <f t="shared" si="15"/>
        <v>-1.1842639172423854</v>
      </c>
      <c r="Z12"/>
      <c r="AA12"/>
      <c r="AB12"/>
      <c r="AC12"/>
    </row>
    <row r="13" spans="1:29" s="7" customFormat="1" ht="20.100000000000001" customHeight="1" x14ac:dyDescent="0.25">
      <c r="A13" s="57"/>
      <c r="B13" s="511" t="s">
        <v>93</v>
      </c>
      <c r="C13" s="15"/>
      <c r="D13" s="16"/>
      <c r="E13" s="16"/>
      <c r="F13" s="48">
        <v>0</v>
      </c>
      <c r="G13" s="48">
        <v>0</v>
      </c>
      <c r="H13" s="17">
        <v>6205</v>
      </c>
      <c r="I13" s="15">
        <v>0</v>
      </c>
      <c r="J13" s="204">
        <v>991</v>
      </c>
      <c r="K13"/>
      <c r="L13" s="96">
        <f t="shared" si="6"/>
        <v>0</v>
      </c>
      <c r="M13" s="23">
        <f t="shared" si="7"/>
        <v>0</v>
      </c>
      <c r="N13" s="23">
        <f t="shared" si="8"/>
        <v>0</v>
      </c>
      <c r="O13" s="214">
        <f t="shared" si="9"/>
        <v>0</v>
      </c>
      <c r="P13" s="214">
        <f t="shared" si="10"/>
        <v>0</v>
      </c>
      <c r="Q13" s="24">
        <f t="shared" si="11"/>
        <v>1.4844914543772115E-4</v>
      </c>
      <c r="R13" s="115">
        <f t="shared" si="12"/>
        <v>0</v>
      </c>
      <c r="S13" s="97">
        <f t="shared" si="13"/>
        <v>6.129917256013984E-5</v>
      </c>
      <c r="T13"/>
      <c r="U13" s="171" t="e">
        <f t="shared" si="14"/>
        <v>#DIV/0!</v>
      </c>
      <c r="V13" s="124">
        <f t="shared" si="15"/>
        <v>6.1299172560139838E-3</v>
      </c>
      <c r="Z13"/>
      <c r="AA13"/>
      <c r="AB13"/>
      <c r="AC13"/>
    </row>
    <row r="14" spans="1:29" ht="20.100000000000001" customHeight="1" x14ac:dyDescent="0.25">
      <c r="A14" s="57"/>
      <c r="B14" s="2" t="s">
        <v>71</v>
      </c>
      <c r="C14" s="15">
        <v>0</v>
      </c>
      <c r="D14" s="16">
        <v>0</v>
      </c>
      <c r="E14" s="16">
        <v>0</v>
      </c>
      <c r="F14" s="48">
        <v>1164</v>
      </c>
      <c r="G14" s="48">
        <v>537</v>
      </c>
      <c r="H14" s="17">
        <v>0</v>
      </c>
      <c r="I14" s="15">
        <v>0</v>
      </c>
      <c r="J14" s="204">
        <v>0</v>
      </c>
      <c r="L14" s="96">
        <f t="shared" si="6"/>
        <v>0</v>
      </c>
      <c r="M14" s="23">
        <f t="shared" si="7"/>
        <v>0</v>
      </c>
      <c r="N14" s="23">
        <f t="shared" si="8"/>
        <v>0</v>
      </c>
      <c r="O14" s="214">
        <f t="shared" si="9"/>
        <v>1.3049982340481371E-5</v>
      </c>
      <c r="P14" s="214">
        <f t="shared" si="10"/>
        <v>1.0884192255210109E-5</v>
      </c>
      <c r="Q14" s="24">
        <f t="shared" si="11"/>
        <v>0</v>
      </c>
      <c r="R14" s="115">
        <f t="shared" si="12"/>
        <v>0</v>
      </c>
      <c r="S14" s="97">
        <f t="shared" si="13"/>
        <v>0</v>
      </c>
      <c r="U14" s="171" t="e">
        <f t="shared" si="14"/>
        <v>#DIV/0!</v>
      </c>
      <c r="V14" s="124">
        <f t="shared" si="15"/>
        <v>0</v>
      </c>
      <c r="Y14" s="1"/>
    </row>
    <row r="15" spans="1:29" ht="20.100000000000001" customHeight="1" x14ac:dyDescent="0.25">
      <c r="A15" s="57"/>
      <c r="B15" s="511" t="s">
        <v>94</v>
      </c>
      <c r="C15" s="15"/>
      <c r="D15" s="16"/>
      <c r="E15" s="16"/>
      <c r="F15" s="48">
        <v>0</v>
      </c>
      <c r="G15" s="48">
        <v>0</v>
      </c>
      <c r="H15" s="17">
        <v>0</v>
      </c>
      <c r="I15" s="15">
        <v>0</v>
      </c>
      <c r="J15" s="204">
        <v>0</v>
      </c>
      <c r="L15" s="96">
        <f t="shared" si="6"/>
        <v>0</v>
      </c>
      <c r="M15" s="23">
        <f t="shared" si="7"/>
        <v>0</v>
      </c>
      <c r="N15" s="23">
        <f t="shared" si="8"/>
        <v>0</v>
      </c>
      <c r="O15" s="214">
        <f t="shared" si="9"/>
        <v>0</v>
      </c>
      <c r="P15" s="214">
        <f t="shared" si="10"/>
        <v>0</v>
      </c>
      <c r="Q15" s="24">
        <f t="shared" si="11"/>
        <v>0</v>
      </c>
      <c r="R15" s="115">
        <f t="shared" si="12"/>
        <v>0</v>
      </c>
      <c r="S15" s="97">
        <f t="shared" si="13"/>
        <v>0</v>
      </c>
      <c r="U15" s="171" t="e">
        <f t="shared" si="14"/>
        <v>#DIV/0!</v>
      </c>
      <c r="V15" s="124">
        <f t="shared" si="15"/>
        <v>0</v>
      </c>
      <c r="Y15" s="1"/>
    </row>
    <row r="16" spans="1:29" s="7" customFormat="1" ht="20.100000000000001" customHeight="1" x14ac:dyDescent="0.25">
      <c r="A16" s="57"/>
      <c r="B16" s="2" t="s">
        <v>72</v>
      </c>
      <c r="C16" s="15">
        <v>0</v>
      </c>
      <c r="D16" s="16">
        <v>0</v>
      </c>
      <c r="E16" s="16">
        <v>0</v>
      </c>
      <c r="F16" s="48">
        <v>0</v>
      </c>
      <c r="G16" s="48">
        <v>0</v>
      </c>
      <c r="H16" s="17">
        <v>0</v>
      </c>
      <c r="I16" s="15">
        <v>0</v>
      </c>
      <c r="J16" s="204">
        <v>0</v>
      </c>
      <c r="K16"/>
      <c r="L16" s="96">
        <f t="shared" si="6"/>
        <v>0</v>
      </c>
      <c r="M16" s="23">
        <f t="shared" si="7"/>
        <v>0</v>
      </c>
      <c r="N16" s="23">
        <f t="shared" si="8"/>
        <v>0</v>
      </c>
      <c r="O16" s="214">
        <f t="shared" si="9"/>
        <v>0</v>
      </c>
      <c r="P16" s="214">
        <f t="shared" si="10"/>
        <v>0</v>
      </c>
      <c r="Q16" s="24">
        <f t="shared" si="11"/>
        <v>0</v>
      </c>
      <c r="R16" s="115">
        <f t="shared" si="12"/>
        <v>0</v>
      </c>
      <c r="S16" s="97">
        <f t="shared" si="13"/>
        <v>0</v>
      </c>
      <c r="T16"/>
      <c r="U16" s="171" t="e">
        <f t="shared" si="14"/>
        <v>#DIV/0!</v>
      </c>
      <c r="V16" s="124">
        <f t="shared" si="15"/>
        <v>0</v>
      </c>
      <c r="Y16" s="6"/>
      <c r="Z16"/>
      <c r="AA16"/>
      <c r="AB16"/>
      <c r="AC16"/>
    </row>
    <row r="17" spans="1:29" s="7" customFormat="1" ht="20.100000000000001" customHeight="1" thickBot="1" x14ac:dyDescent="0.3">
      <c r="A17" s="57"/>
      <c r="B17" s="2" t="s">
        <v>73</v>
      </c>
      <c r="C17" s="15">
        <v>332253</v>
      </c>
      <c r="D17" s="16">
        <v>167925</v>
      </c>
      <c r="E17" s="16">
        <v>139951</v>
      </c>
      <c r="F17" s="48">
        <v>358273</v>
      </c>
      <c r="G17" s="48">
        <v>242963</v>
      </c>
      <c r="H17" s="17">
        <v>195094</v>
      </c>
      <c r="I17" s="15">
        <v>11528</v>
      </c>
      <c r="J17" s="204">
        <v>60397</v>
      </c>
      <c r="K17"/>
      <c r="L17" s="96">
        <f t="shared" si="0"/>
        <v>4.5149400156396929E-3</v>
      </c>
      <c r="M17" s="23">
        <f t="shared" si="1"/>
        <v>2.093594476117208E-3</v>
      </c>
      <c r="N17" s="23">
        <f t="shared" si="2"/>
        <v>1.7199480944389406E-3</v>
      </c>
      <c r="O17" s="214">
        <f t="shared" si="9"/>
        <v>4.0167150541849505E-3</v>
      </c>
      <c r="P17" s="214">
        <f t="shared" ref="P9:P17" si="16">G17/$G$7</f>
        <v>4.9244990743065424E-3</v>
      </c>
      <c r="Q17" s="24">
        <f t="shared" si="3"/>
        <v>4.6674516647907767E-3</v>
      </c>
      <c r="R17" s="115">
        <f t="shared" ref="R9:R17" si="17">I17/$I$7</f>
        <v>3.7274921298439938E-3</v>
      </c>
      <c r="S17" s="97">
        <f t="shared" ref="S9:S17" si="18">J17/$J$7</f>
        <v>3.7359093088948194E-3</v>
      </c>
      <c r="T17"/>
      <c r="U17" s="129">
        <f t="shared" si="4"/>
        <v>4.2391568355308813</v>
      </c>
      <c r="V17" s="126">
        <f t="shared" si="5"/>
        <v>8.4171790508255281E-4</v>
      </c>
      <c r="Z17"/>
      <c r="AA17"/>
      <c r="AB17"/>
      <c r="AC17"/>
    </row>
    <row r="18" spans="1:29" ht="20.100000000000001" customHeight="1" thickBot="1" x14ac:dyDescent="0.3">
      <c r="A18" s="10" t="s">
        <v>38</v>
      </c>
      <c r="B18" s="11"/>
      <c r="C18" s="18">
        <f>SUM(C19:C28)</f>
        <v>183310795</v>
      </c>
      <c r="D18" s="19">
        <f>SUM(D19:D28)</f>
        <v>187186441</v>
      </c>
      <c r="E18" s="19">
        <v>182724896</v>
      </c>
      <c r="F18" s="49">
        <v>189094394</v>
      </c>
      <c r="G18" s="49">
        <v>201390508</v>
      </c>
      <c r="H18" s="20">
        <v>206866572</v>
      </c>
      <c r="I18" s="18">
        <v>52836381</v>
      </c>
      <c r="J18" s="188">
        <v>46444460</v>
      </c>
      <c r="K18" s="1"/>
      <c r="L18" s="177">
        <f>C18/C29</f>
        <v>0.71354789660433371</v>
      </c>
      <c r="M18" s="26">
        <f>D18/D29</f>
        <v>0.70003617190340128</v>
      </c>
      <c r="N18" s="26">
        <f>E18/E29</f>
        <v>0.69189284617869629</v>
      </c>
      <c r="O18" s="26">
        <f>F18/F29</f>
        <v>0.67948704731548004</v>
      </c>
      <c r="P18" s="316">
        <f>G18/G29</f>
        <v>0.80322267807900205</v>
      </c>
      <c r="Q18" s="27">
        <f>H18/H29</f>
        <v>0.8319073488463401</v>
      </c>
      <c r="R18" s="25">
        <f>I18/I29</f>
        <v>0.94470325337212346</v>
      </c>
      <c r="S18" s="283">
        <f>J18/J29</f>
        <v>0.74179306909498266</v>
      </c>
      <c r="T18" s="1"/>
      <c r="U18" s="82">
        <f t="shared" si="4"/>
        <v>-0.12097575343019804</v>
      </c>
      <c r="V18" s="121">
        <f t="shared" si="5"/>
        <v>-20.291018427714079</v>
      </c>
      <c r="Y18" s="33"/>
    </row>
    <row r="19" spans="1:29" s="7" customFormat="1" ht="20.100000000000001" customHeight="1" x14ac:dyDescent="0.25">
      <c r="A19" s="57"/>
      <c r="B19" s="2" t="s">
        <v>67</v>
      </c>
      <c r="C19" s="15">
        <v>63208159</v>
      </c>
      <c r="D19" s="16">
        <v>65750811</v>
      </c>
      <c r="E19" s="16">
        <v>62925601</v>
      </c>
      <c r="F19" s="48">
        <v>68447081</v>
      </c>
      <c r="G19" s="48">
        <v>75291733</v>
      </c>
      <c r="H19" s="17">
        <v>73780043</v>
      </c>
      <c r="I19" s="15">
        <v>19864318</v>
      </c>
      <c r="J19" s="204">
        <v>17137814</v>
      </c>
      <c r="K19"/>
      <c r="L19" s="96">
        <f t="shared" ref="L19:L28" si="19">C19/$C$18</f>
        <v>0.34481416656340397</v>
      </c>
      <c r="M19" s="23">
        <f t="shared" ref="M19:M28" si="20">D19/$D$18</f>
        <v>0.35125840658512225</v>
      </c>
      <c r="N19" s="23">
        <f t="shared" ref="N19:N28" si="21">E19/$E$18</f>
        <v>0.34437343994985775</v>
      </c>
      <c r="O19" s="214">
        <f>F19/$F$18</f>
        <v>0.36197308419413005</v>
      </c>
      <c r="P19" s="214">
        <f>G19/$G$18</f>
        <v>0.37385939261844459</v>
      </c>
      <c r="Q19" s="24">
        <f t="shared" ref="Q19:Q28" si="22">H19/$H$18</f>
        <v>0.35665522122153209</v>
      </c>
      <c r="R19" s="115">
        <f>I19/$I$18</f>
        <v>0.37595909530594079</v>
      </c>
      <c r="S19" s="97">
        <f>J19/$J$18</f>
        <v>0.36899587162817699</v>
      </c>
      <c r="T19"/>
      <c r="U19" s="127">
        <f t="shared" si="4"/>
        <v>-0.1372563608778313</v>
      </c>
      <c r="V19" s="128">
        <f t="shared" si="5"/>
        <v>-0.69632236777638079</v>
      </c>
      <c r="Y19" s="34"/>
      <c r="Z19"/>
      <c r="AA19"/>
      <c r="AB19"/>
      <c r="AC19"/>
    </row>
    <row r="20" spans="1:29" s="7" customFormat="1" ht="20.100000000000001" customHeight="1" x14ac:dyDescent="0.25">
      <c r="A20" s="57"/>
      <c r="B20" s="2" t="s">
        <v>68</v>
      </c>
      <c r="C20" s="15">
        <v>56768</v>
      </c>
      <c r="D20" s="16">
        <v>44015</v>
      </c>
      <c r="E20" s="16">
        <v>22043</v>
      </c>
      <c r="F20" s="48">
        <v>50944</v>
      </c>
      <c r="G20" s="48">
        <v>44500</v>
      </c>
      <c r="H20" s="17">
        <v>23740</v>
      </c>
      <c r="I20" s="15">
        <v>6907</v>
      </c>
      <c r="J20" s="204">
        <v>65986</v>
      </c>
      <c r="K20"/>
      <c r="L20" s="96">
        <f t="shared" si="19"/>
        <v>3.0968170750664194E-4</v>
      </c>
      <c r="M20" s="23">
        <f t="shared" si="20"/>
        <v>2.3513989456105957E-4</v>
      </c>
      <c r="N20" s="23">
        <f t="shared" si="21"/>
        <v>1.2063490242730799E-4</v>
      </c>
      <c r="O20" s="214">
        <f t="shared" ref="O20:O28" si="23">F20/$F$18</f>
        <v>2.6941041943316418E-4</v>
      </c>
      <c r="P20" s="214">
        <f t="shared" ref="P20:P28" si="24">G20/$G$18</f>
        <v>2.2096374075385918E-4</v>
      </c>
      <c r="Q20" s="24">
        <f t="shared" si="22"/>
        <v>1.1475996228138784E-4</v>
      </c>
      <c r="R20" s="115">
        <f t="shared" ref="R20:R28" si="25">I20/$I$18</f>
        <v>1.3072432042610942E-4</v>
      </c>
      <c r="S20" s="97">
        <f t="shared" ref="S20:S28" si="26">J20/$J$18</f>
        <v>1.4207507203227252E-3</v>
      </c>
      <c r="T20"/>
      <c r="U20" s="171">
        <f t="shared" si="4"/>
        <v>8.5534964528738957</v>
      </c>
      <c r="V20" s="124">
        <f t="shared" si="5"/>
        <v>0.12900263998966158</v>
      </c>
      <c r="Y20" s="34"/>
      <c r="Z20"/>
      <c r="AA20"/>
      <c r="AB20"/>
      <c r="AC20"/>
    </row>
    <row r="21" spans="1:29" ht="20.100000000000001" customHeight="1" x14ac:dyDescent="0.25">
      <c r="A21" s="57"/>
      <c r="B21" s="2" t="s">
        <v>75</v>
      </c>
      <c r="C21" s="15">
        <v>0</v>
      </c>
      <c r="D21" s="16">
        <v>0</v>
      </c>
      <c r="E21" s="16">
        <v>0</v>
      </c>
      <c r="F21" s="48">
        <v>194</v>
      </c>
      <c r="G21" s="48">
        <v>2024</v>
      </c>
      <c r="H21" s="17">
        <v>132</v>
      </c>
      <c r="I21" s="15">
        <v>132</v>
      </c>
      <c r="J21" s="204">
        <v>0</v>
      </c>
      <c r="L21" s="96">
        <f t="shared" si="19"/>
        <v>0</v>
      </c>
      <c r="M21" s="23">
        <f t="shared" si="20"/>
        <v>0</v>
      </c>
      <c r="N21" s="23">
        <f t="shared" si="21"/>
        <v>0</v>
      </c>
      <c r="O21" s="214">
        <f t="shared" si="23"/>
        <v>1.0259426305361543E-6</v>
      </c>
      <c r="P21" s="214">
        <f t="shared" si="24"/>
        <v>1.0050126096310358E-5</v>
      </c>
      <c r="Q21" s="24">
        <f t="shared" si="22"/>
        <v>6.3809246087376557E-7</v>
      </c>
      <c r="R21" s="115">
        <f t="shared" si="25"/>
        <v>2.4982786008754083E-6</v>
      </c>
      <c r="S21" s="97">
        <f t="shared" si="26"/>
        <v>0</v>
      </c>
      <c r="U21" s="171">
        <f t="shared" si="4"/>
        <v>-1</v>
      </c>
      <c r="V21" s="124">
        <f t="shared" si="5"/>
        <v>-2.4982786008754084E-4</v>
      </c>
      <c r="Y21" s="33"/>
    </row>
    <row r="22" spans="1:29" s="7" customFormat="1" ht="20.100000000000001" customHeight="1" x14ac:dyDescent="0.25">
      <c r="A22" s="57"/>
      <c r="B22" s="2" t="s">
        <v>69</v>
      </c>
      <c r="C22" s="15">
        <v>90178750</v>
      </c>
      <c r="D22" s="16">
        <v>92438841</v>
      </c>
      <c r="E22" s="16">
        <v>93287385</v>
      </c>
      <c r="F22" s="48">
        <v>95010476</v>
      </c>
      <c r="G22" s="48">
        <v>98697600</v>
      </c>
      <c r="H22" s="17">
        <v>105248509</v>
      </c>
      <c r="I22" s="15">
        <v>25536508</v>
      </c>
      <c r="J22" s="204">
        <v>22918748</v>
      </c>
      <c r="K22"/>
      <c r="L22" s="96">
        <f t="shared" si="19"/>
        <v>0.49194456878548803</v>
      </c>
      <c r="M22" s="23">
        <f t="shared" si="20"/>
        <v>0.49383299616236626</v>
      </c>
      <c r="N22" s="23">
        <f t="shared" si="21"/>
        <v>0.51053461811793832</v>
      </c>
      <c r="O22" s="214">
        <f t="shared" si="23"/>
        <v>0.50244998802026886</v>
      </c>
      <c r="P22" s="214">
        <f t="shared" si="24"/>
        <v>0.49008069436917057</v>
      </c>
      <c r="Q22" s="24">
        <f t="shared" si="22"/>
        <v>0.50877484932655048</v>
      </c>
      <c r="R22" s="115">
        <f t="shared" si="25"/>
        <v>0.48331296573851262</v>
      </c>
      <c r="S22" s="97">
        <f t="shared" si="26"/>
        <v>0.49346570075311458</v>
      </c>
      <c r="T22"/>
      <c r="U22" s="171">
        <f t="shared" si="4"/>
        <v>-0.10251049203751743</v>
      </c>
      <c r="V22" s="124">
        <f t="shared" si="5"/>
        <v>1.0152735014601955</v>
      </c>
      <c r="Y22" s="34"/>
      <c r="Z22"/>
      <c r="AA22"/>
      <c r="AB22"/>
      <c r="AC22"/>
    </row>
    <row r="23" spans="1:29" s="7" customFormat="1" ht="20.100000000000001" customHeight="1" x14ac:dyDescent="0.25">
      <c r="A23" s="57"/>
      <c r="B23" s="2" t="s">
        <v>70</v>
      </c>
      <c r="C23" s="15">
        <v>4165670</v>
      </c>
      <c r="D23" s="16">
        <v>4672073</v>
      </c>
      <c r="E23" s="16">
        <v>3977355</v>
      </c>
      <c r="F23" s="48">
        <v>3743966</v>
      </c>
      <c r="G23" s="48">
        <v>4230134</v>
      </c>
      <c r="H23" s="17">
        <v>4395789</v>
      </c>
      <c r="I23" s="15">
        <v>1140425</v>
      </c>
      <c r="J23" s="204">
        <v>851556</v>
      </c>
      <c r="K23"/>
      <c r="L23" s="96">
        <f t="shared" si="19"/>
        <v>2.2724630047019325E-2</v>
      </c>
      <c r="M23" s="23">
        <f t="shared" si="20"/>
        <v>2.4959462742282706E-2</v>
      </c>
      <c r="N23" s="23">
        <f t="shared" si="21"/>
        <v>2.1766902524328158E-2</v>
      </c>
      <c r="O23" s="214">
        <f t="shared" si="23"/>
        <v>1.9799455292154246E-2</v>
      </c>
      <c r="P23" s="214">
        <f t="shared" si="24"/>
        <v>2.100463443887832E-2</v>
      </c>
      <c r="Q23" s="24">
        <f t="shared" si="22"/>
        <v>2.1249392579483554E-2</v>
      </c>
      <c r="R23" s="115">
        <f t="shared" si="25"/>
        <v>2.1584086162146496E-2</v>
      </c>
      <c r="S23" s="97">
        <f t="shared" si="26"/>
        <v>1.8334931658156861E-2</v>
      </c>
      <c r="T23"/>
      <c r="U23" s="171">
        <f t="shared" si="4"/>
        <v>-0.25329942784488241</v>
      </c>
      <c r="V23" s="124">
        <f t="shared" si="5"/>
        <v>-0.32491545039896352</v>
      </c>
      <c r="Y23" s="34"/>
      <c r="Z23"/>
      <c r="AA23"/>
      <c r="AB23"/>
      <c r="AC23"/>
    </row>
    <row r="24" spans="1:29" s="7" customFormat="1" ht="20.100000000000001" customHeight="1" x14ac:dyDescent="0.25">
      <c r="A24" s="57"/>
      <c r="B24" s="321" t="s">
        <v>93</v>
      </c>
      <c r="C24" s="15"/>
      <c r="D24" s="16"/>
      <c r="E24" s="16"/>
      <c r="F24" s="48">
        <v>0</v>
      </c>
      <c r="G24" s="48">
        <v>0</v>
      </c>
      <c r="H24" s="17">
        <v>18361</v>
      </c>
      <c r="I24" s="15">
        <v>53</v>
      </c>
      <c r="J24" s="204">
        <v>6410</v>
      </c>
      <c r="K24"/>
      <c r="L24" s="96"/>
      <c r="M24" s="23"/>
      <c r="N24" s="23"/>
      <c r="O24" s="214">
        <f t="shared" si="23"/>
        <v>0</v>
      </c>
      <c r="P24" s="214"/>
      <c r="Q24" s="24"/>
      <c r="R24" s="115"/>
      <c r="S24" s="97"/>
      <c r="T24"/>
      <c r="U24" s="171"/>
      <c r="V24" s="124"/>
      <c r="Y24" s="34"/>
      <c r="Z24"/>
      <c r="AA24"/>
      <c r="AB24"/>
      <c r="AC24"/>
    </row>
    <row r="25" spans="1:29" ht="20.100000000000001" customHeight="1" x14ac:dyDescent="0.25">
      <c r="A25" s="57"/>
      <c r="B25" s="2" t="s">
        <v>71</v>
      </c>
      <c r="C25" s="15">
        <v>0</v>
      </c>
      <c r="D25" s="16">
        <v>0</v>
      </c>
      <c r="E25" s="16">
        <v>266</v>
      </c>
      <c r="F25" s="48">
        <v>221</v>
      </c>
      <c r="G25" s="48">
        <v>39</v>
      </c>
      <c r="H25" s="17">
        <v>0</v>
      </c>
      <c r="I25" s="15">
        <v>0</v>
      </c>
      <c r="J25" s="204">
        <v>0</v>
      </c>
      <c r="L25" s="96">
        <f t="shared" si="19"/>
        <v>0</v>
      </c>
      <c r="M25" s="23">
        <f t="shared" si="20"/>
        <v>0</v>
      </c>
      <c r="N25" s="23">
        <f t="shared" si="21"/>
        <v>1.455740327798572E-6</v>
      </c>
      <c r="O25" s="214">
        <f t="shared" si="23"/>
        <v>1.1687284605592273E-6</v>
      </c>
      <c r="P25" s="214">
        <f t="shared" si="24"/>
        <v>1.9365361549214623E-7</v>
      </c>
      <c r="Q25" s="24">
        <f t="shared" si="22"/>
        <v>0</v>
      </c>
      <c r="R25" s="115">
        <f t="shared" si="25"/>
        <v>0</v>
      </c>
      <c r="S25" s="97">
        <f t="shared" si="26"/>
        <v>0</v>
      </c>
      <c r="U25" s="171" t="e">
        <f t="shared" si="4"/>
        <v>#DIV/0!</v>
      </c>
      <c r="V25" s="124">
        <f t="shared" si="5"/>
        <v>0</v>
      </c>
      <c r="Y25" s="33"/>
    </row>
    <row r="26" spans="1:29" ht="20.100000000000001" customHeight="1" x14ac:dyDescent="0.25">
      <c r="A26" s="57"/>
      <c r="B26" s="321" t="s">
        <v>94</v>
      </c>
      <c r="C26" s="15"/>
      <c r="D26" s="16"/>
      <c r="E26" s="16"/>
      <c r="F26" s="48">
        <v>0</v>
      </c>
      <c r="G26" s="48">
        <v>0</v>
      </c>
      <c r="H26" s="17">
        <v>11794</v>
      </c>
      <c r="I26" s="15">
        <v>0</v>
      </c>
      <c r="J26" s="204">
        <v>7134</v>
      </c>
      <c r="L26" s="96"/>
      <c r="M26" s="23"/>
      <c r="N26" s="23"/>
      <c r="O26" s="214">
        <f t="shared" si="23"/>
        <v>0</v>
      </c>
      <c r="P26" s="214"/>
      <c r="Q26" s="24"/>
      <c r="R26" s="115"/>
      <c r="S26" s="97"/>
      <c r="U26" s="171"/>
      <c r="V26" s="124"/>
      <c r="Y26" s="33"/>
    </row>
    <row r="27" spans="1:29" s="7" customFormat="1" ht="20.100000000000001" customHeight="1" x14ac:dyDescent="0.25">
      <c r="A27" s="57"/>
      <c r="B27" s="2" t="s">
        <v>72</v>
      </c>
      <c r="C27" s="15">
        <v>0</v>
      </c>
      <c r="D27" s="16">
        <v>24</v>
      </c>
      <c r="E27" s="16">
        <v>29</v>
      </c>
      <c r="F27" s="48">
        <v>22</v>
      </c>
      <c r="G27" s="48">
        <v>0</v>
      </c>
      <c r="H27" s="17">
        <v>0</v>
      </c>
      <c r="I27" s="15">
        <v>0</v>
      </c>
      <c r="J27" s="204">
        <v>0</v>
      </c>
      <c r="K27"/>
      <c r="L27" s="96">
        <f t="shared" si="19"/>
        <v>0</v>
      </c>
      <c r="M27" s="23">
        <f t="shared" si="20"/>
        <v>1.2821441484642576E-7</v>
      </c>
      <c r="N27" s="23">
        <f t="shared" si="21"/>
        <v>1.5870853197803982E-7</v>
      </c>
      <c r="O27" s="214">
        <f t="shared" si="23"/>
        <v>1.1634400964842988E-7</v>
      </c>
      <c r="P27" s="214">
        <f t="shared" si="24"/>
        <v>0</v>
      </c>
      <c r="Q27" s="24">
        <f t="shared" si="22"/>
        <v>0</v>
      </c>
      <c r="R27" s="115">
        <f t="shared" si="25"/>
        <v>0</v>
      </c>
      <c r="S27" s="97">
        <f t="shared" si="26"/>
        <v>0</v>
      </c>
      <c r="T27"/>
      <c r="U27" s="171"/>
      <c r="V27" s="124">
        <f t="shared" si="5"/>
        <v>0</v>
      </c>
      <c r="Y27" s="34"/>
      <c r="Z27"/>
      <c r="AA27"/>
      <c r="AB27"/>
      <c r="AC27"/>
    </row>
    <row r="28" spans="1:29" s="7" customFormat="1" ht="20.100000000000001" customHeight="1" thickBot="1" x14ac:dyDescent="0.3">
      <c r="A28" s="57"/>
      <c r="B28" s="2" t="s">
        <v>73</v>
      </c>
      <c r="C28" s="58">
        <v>25701448</v>
      </c>
      <c r="D28" s="170">
        <v>24280677</v>
      </c>
      <c r="E28" s="170">
        <v>22512217</v>
      </c>
      <c r="F28" s="48">
        <v>21841490</v>
      </c>
      <c r="G28" s="48">
        <v>23124478</v>
      </c>
      <c r="H28" s="17">
        <v>23388204</v>
      </c>
      <c r="I28" s="15">
        <v>6288038</v>
      </c>
      <c r="J28" s="204">
        <v>5456812</v>
      </c>
      <c r="K28"/>
      <c r="L28" s="96">
        <f t="shared" si="19"/>
        <v>0.140206952896582</v>
      </c>
      <c r="M28" s="23">
        <f t="shared" si="20"/>
        <v>0.12971386640125285</v>
      </c>
      <c r="N28" s="23">
        <f t="shared" si="21"/>
        <v>0.12320279005658867</v>
      </c>
      <c r="O28" s="214">
        <f t="shared" si="23"/>
        <v>0.11550575105891293</v>
      </c>
      <c r="P28" s="214">
        <f t="shared" si="24"/>
        <v>0.11482407105304089</v>
      </c>
      <c r="Q28" s="24">
        <f t="shared" si="22"/>
        <v>0.11305936852861853</v>
      </c>
      <c r="R28" s="115">
        <f t="shared" si="25"/>
        <v>0.11900962709766212</v>
      </c>
      <c r="S28" s="97">
        <f t="shared" si="26"/>
        <v>0.11749112811301929</v>
      </c>
      <c r="T28"/>
      <c r="U28" s="129">
        <f t="shared" si="4"/>
        <v>-0.13219163115744528</v>
      </c>
      <c r="V28" s="126">
        <f t="shared" si="5"/>
        <v>-0.15184989846428326</v>
      </c>
      <c r="Z28"/>
      <c r="AA28"/>
      <c r="AB28"/>
      <c r="AC28"/>
    </row>
    <row r="29" spans="1:29" ht="20.100000000000001" customHeight="1" thickBot="1" x14ac:dyDescent="0.3">
      <c r="A29" s="93" t="s">
        <v>23</v>
      </c>
      <c r="B29" s="119"/>
      <c r="C29" s="174">
        <f>C7+C18</f>
        <v>256900477</v>
      </c>
      <c r="D29" s="103">
        <f>D7+D18</f>
        <v>267395384</v>
      </c>
      <c r="E29" s="103">
        <f>E7+E18</f>
        <v>264094212</v>
      </c>
      <c r="F29" s="103">
        <f>F7+F18</f>
        <v>278289917</v>
      </c>
      <c r="G29" s="103">
        <f>G7+G18</f>
        <v>250728115</v>
      </c>
      <c r="H29" s="202">
        <f>H7+H18</f>
        <v>248665398</v>
      </c>
      <c r="I29" s="209">
        <f>I7+I18</f>
        <v>55929077</v>
      </c>
      <c r="J29" s="205">
        <f>J7+J18</f>
        <v>62611073</v>
      </c>
      <c r="L29" s="172">
        <f t="shared" ref="L29:S29" si="27">L7+L18</f>
        <v>1</v>
      </c>
      <c r="M29" s="175">
        <f t="shared" si="27"/>
        <v>1</v>
      </c>
      <c r="N29" s="175">
        <f t="shared" si="27"/>
        <v>1</v>
      </c>
      <c r="O29" s="175">
        <f t="shared" si="27"/>
        <v>1</v>
      </c>
      <c r="P29" s="175">
        <f t="shared" si="27"/>
        <v>1</v>
      </c>
      <c r="Q29" s="176">
        <f t="shared" si="27"/>
        <v>1</v>
      </c>
      <c r="R29" s="286">
        <f t="shared" si="27"/>
        <v>1</v>
      </c>
      <c r="S29" s="213">
        <f t="shared" si="27"/>
        <v>1</v>
      </c>
      <c r="U29" s="289">
        <f t="shared" si="4"/>
        <v>0.11947266714235245</v>
      </c>
      <c r="V29" s="288">
        <f t="shared" si="5"/>
        <v>0</v>
      </c>
      <c r="Y29" s="1"/>
    </row>
    <row r="30" spans="1:29" s="7" customFormat="1" ht="20.100000000000001" customHeight="1" x14ac:dyDescent="0.25">
      <c r="A30" s="57"/>
      <c r="B30" s="2" t="s">
        <v>67</v>
      </c>
      <c r="C30" s="15">
        <f>C8+C19</f>
        <v>100580778</v>
      </c>
      <c r="D30" s="15">
        <f t="shared" ref="D30:J30" si="28">D8+D19</f>
        <v>104624503</v>
      </c>
      <c r="E30" s="15">
        <f t="shared" si="28"/>
        <v>102371922</v>
      </c>
      <c r="F30" s="15">
        <f t="shared" si="28"/>
        <v>111958799</v>
      </c>
      <c r="G30" s="15">
        <f t="shared" si="28"/>
        <v>99516556</v>
      </c>
      <c r="H30" s="15">
        <f t="shared" si="28"/>
        <v>93691426</v>
      </c>
      <c r="I30" s="15">
        <f t="shared" si="28"/>
        <v>21417817</v>
      </c>
      <c r="J30" s="204">
        <f t="shared" si="28"/>
        <v>25510931</v>
      </c>
      <c r="K30" s="5"/>
      <c r="L30" s="96">
        <f t="shared" ref="L30:L39" si="29">C30/$C$29</f>
        <v>0.39151650932901927</v>
      </c>
      <c r="M30" s="23">
        <f t="shared" ref="M30:M39" si="30">D30/$D$29</f>
        <v>0.39127265936647582</v>
      </c>
      <c r="N30" s="23">
        <f t="shared" ref="N30:N39" si="31">E30/$E$29</f>
        <v>0.38763409930392567</v>
      </c>
      <c r="O30" s="214">
        <f>F30/$F$29</f>
        <v>0.4023099370862222</v>
      </c>
      <c r="P30" s="214">
        <f>G30/$G$29</f>
        <v>0.39691023880588738</v>
      </c>
      <c r="Q30" s="24">
        <f t="shared" ref="Q30:Q39" si="32">H30/$H$29</f>
        <v>0.37677709385203645</v>
      </c>
      <c r="R30" s="115">
        <f>I30/$I$29</f>
        <v>0.38294601214320056</v>
      </c>
      <c r="S30" s="97">
        <f>J30/$J$29</f>
        <v>0.40745078749888219</v>
      </c>
      <c r="T30"/>
      <c r="U30" s="127">
        <f t="shared" si="4"/>
        <v>0.19110789862477581</v>
      </c>
      <c r="V30" s="128">
        <f t="shared" si="5"/>
        <v>2.4504775355681629</v>
      </c>
      <c r="Y30" s="6"/>
      <c r="Z30"/>
      <c r="AA30"/>
      <c r="AB30"/>
      <c r="AC30"/>
    </row>
    <row r="31" spans="1:29" s="7" customFormat="1" ht="20.100000000000001" customHeight="1" x14ac:dyDescent="0.25">
      <c r="A31" s="57"/>
      <c r="B31" s="2" t="s">
        <v>68</v>
      </c>
      <c r="C31" s="15">
        <f t="shared" ref="C31:J39" si="33">C9+C20</f>
        <v>6052924</v>
      </c>
      <c r="D31" s="15">
        <f t="shared" si="33"/>
        <v>7299396</v>
      </c>
      <c r="E31" s="15">
        <f t="shared" si="33"/>
        <v>7855706</v>
      </c>
      <c r="F31" s="15">
        <f t="shared" si="33"/>
        <v>8941635</v>
      </c>
      <c r="G31" s="15">
        <f t="shared" si="33"/>
        <v>4754888</v>
      </c>
      <c r="H31" s="15">
        <f t="shared" si="33"/>
        <v>4527426</v>
      </c>
      <c r="I31" s="15">
        <f t="shared" si="33"/>
        <v>274376</v>
      </c>
      <c r="J31" s="204">
        <f t="shared" si="33"/>
        <v>1455631</v>
      </c>
      <c r="K31" s="5"/>
      <c r="L31" s="96">
        <f t="shared" ref="L31:L38" si="34">C31/$C$29</f>
        <v>2.3561357575836654E-2</v>
      </c>
      <c r="M31" s="23">
        <f t="shared" ref="M31:M38" si="35">D31/$D$29</f>
        <v>2.7298137652219157E-2</v>
      </c>
      <c r="N31" s="23">
        <f t="shared" ref="N31:N38" si="36">E31/$E$29</f>
        <v>2.9745846910117061E-2</v>
      </c>
      <c r="O31" s="214">
        <f t="shared" ref="O31:O38" si="37">F31/$F$29</f>
        <v>3.213064668814429E-2</v>
      </c>
      <c r="P31" s="214">
        <f t="shared" ref="P31:P38" si="38">G31/$G$29</f>
        <v>1.8964319178964035E-2</v>
      </c>
      <c r="Q31" s="24">
        <f t="shared" ref="Q31:Q38" si="39">H31/$H$29</f>
        <v>1.8206899859867114E-2</v>
      </c>
      <c r="R31" s="115">
        <f t="shared" ref="R31:R38" si="40">I31/$I$29</f>
        <v>4.9057845170589892E-3</v>
      </c>
      <c r="S31" s="97">
        <f t="shared" ref="S31:S38" si="41">J31/$J$29</f>
        <v>2.3248779013897429E-2</v>
      </c>
      <c r="T31"/>
      <c r="U31" s="171">
        <f t="shared" ref="U31:U38" si="42">(J31-I31)/I31</f>
        <v>4.3052417121030997</v>
      </c>
      <c r="V31" s="124">
        <f t="shared" ref="V31:V38" si="43">(S31-R31)*100</f>
        <v>1.8342994496838441</v>
      </c>
      <c r="Z31"/>
      <c r="AA31"/>
      <c r="AB31"/>
      <c r="AC31"/>
    </row>
    <row r="32" spans="1:29" ht="20.100000000000001" customHeight="1" x14ac:dyDescent="0.25">
      <c r="A32" s="57"/>
      <c r="B32" s="2" t="s">
        <v>75</v>
      </c>
      <c r="C32" s="15">
        <f t="shared" si="33"/>
        <v>34002</v>
      </c>
      <c r="D32" s="15">
        <f t="shared" si="33"/>
        <v>46873</v>
      </c>
      <c r="E32" s="15">
        <f t="shared" si="33"/>
        <v>70780</v>
      </c>
      <c r="F32" s="15">
        <f t="shared" si="33"/>
        <v>44134</v>
      </c>
      <c r="G32" s="15">
        <f t="shared" si="33"/>
        <v>39497</v>
      </c>
      <c r="H32" s="15">
        <f t="shared" si="33"/>
        <v>24658</v>
      </c>
      <c r="I32" s="15">
        <f t="shared" si="33"/>
        <v>1243</v>
      </c>
      <c r="J32" s="204">
        <f t="shared" si="33"/>
        <v>6168</v>
      </c>
      <c r="K32" s="5"/>
      <c r="L32" s="96">
        <f t="shared" si="34"/>
        <v>1.3235475619611248E-4</v>
      </c>
      <c r="M32" s="23">
        <f t="shared" si="35"/>
        <v>1.7529472386105215E-4</v>
      </c>
      <c r="N32" s="23">
        <f t="shared" si="36"/>
        <v>2.6801041743391182E-4</v>
      </c>
      <c r="O32" s="214">
        <f t="shared" si="37"/>
        <v>1.5859000741302461E-4</v>
      </c>
      <c r="P32" s="214">
        <f t="shared" si="38"/>
        <v>1.5752920249889008E-4</v>
      </c>
      <c r="Q32" s="24">
        <f t="shared" si="39"/>
        <v>9.9161363817896363E-5</v>
      </c>
      <c r="R32" s="115">
        <f t="shared" si="40"/>
        <v>2.222457559955799E-5</v>
      </c>
      <c r="S32" s="97">
        <f t="shared" si="41"/>
        <v>9.8512925980361339E-5</v>
      </c>
      <c r="U32" s="171">
        <f t="shared" si="42"/>
        <v>3.9621882542236526</v>
      </c>
      <c r="V32" s="124">
        <f t="shared" si="43"/>
        <v>7.6288350380803345E-3</v>
      </c>
      <c r="Y32" s="1"/>
    </row>
    <row r="33" spans="1:29" s="7" customFormat="1" ht="20.100000000000001" customHeight="1" x14ac:dyDescent="0.25">
      <c r="A33" s="57"/>
      <c r="B33" s="2" t="s">
        <v>69</v>
      </c>
      <c r="C33" s="15">
        <f t="shared" si="33"/>
        <v>117611562</v>
      </c>
      <c r="D33" s="15">
        <f t="shared" si="33"/>
        <v>123188294</v>
      </c>
      <c r="E33" s="15">
        <f t="shared" si="33"/>
        <v>124175714</v>
      </c>
      <c r="F33" s="15">
        <f t="shared" si="33"/>
        <v>128724713</v>
      </c>
      <c r="G33" s="15">
        <f t="shared" si="33"/>
        <v>117069682</v>
      </c>
      <c r="H33" s="15">
        <f t="shared" si="33"/>
        <v>121098163</v>
      </c>
      <c r="I33" s="15">
        <f t="shared" si="33"/>
        <v>26670653</v>
      </c>
      <c r="J33" s="204">
        <f t="shared" si="33"/>
        <v>28793372</v>
      </c>
      <c r="K33" s="5"/>
      <c r="L33" s="96">
        <f t="shared" si="34"/>
        <v>0.45780982337374171</v>
      </c>
      <c r="M33" s="23">
        <f t="shared" si="35"/>
        <v>0.46069715997790001</v>
      </c>
      <c r="N33" s="23">
        <f t="shared" si="36"/>
        <v>0.47019475761929991</v>
      </c>
      <c r="O33" s="214">
        <f t="shared" si="37"/>
        <v>0.46255615146847018</v>
      </c>
      <c r="P33" s="214">
        <f t="shared" si="38"/>
        <v>0.46691884553912111</v>
      </c>
      <c r="Q33" s="24">
        <f t="shared" si="39"/>
        <v>0.48699241621063821</v>
      </c>
      <c r="R33" s="115">
        <f t="shared" si="40"/>
        <v>0.47686560248437498</v>
      </c>
      <c r="S33" s="97">
        <f t="shared" si="41"/>
        <v>0.45987667389121412</v>
      </c>
      <c r="T33"/>
      <c r="U33" s="171">
        <f t="shared" si="42"/>
        <v>7.9590064780191178E-2</v>
      </c>
      <c r="V33" s="124">
        <f t="shared" si="43"/>
        <v>-1.6988928593160868</v>
      </c>
      <c r="Y33" s="6"/>
      <c r="Z33"/>
      <c r="AA33"/>
      <c r="AB33"/>
      <c r="AC33"/>
    </row>
    <row r="34" spans="1:29" s="7" customFormat="1" ht="20.100000000000001" customHeight="1" x14ac:dyDescent="0.25">
      <c r="A34" s="57"/>
      <c r="B34" s="2" t="s">
        <v>70</v>
      </c>
      <c r="C34" s="15">
        <f t="shared" si="33"/>
        <v>6587510</v>
      </c>
      <c r="D34" s="15">
        <f t="shared" si="33"/>
        <v>7787692</v>
      </c>
      <c r="E34" s="15">
        <f t="shared" si="33"/>
        <v>6967627</v>
      </c>
      <c r="F34" s="15">
        <f t="shared" si="33"/>
        <v>6419466</v>
      </c>
      <c r="G34" s="15">
        <f t="shared" si="33"/>
        <v>5979475</v>
      </c>
      <c r="H34" s="15">
        <f t="shared" si="33"/>
        <v>5704067</v>
      </c>
      <c r="I34" s="15">
        <f t="shared" si="33"/>
        <v>1265369</v>
      </c>
      <c r="J34" s="204">
        <f t="shared" si="33"/>
        <v>1313227</v>
      </c>
      <c r="K34" s="5"/>
      <c r="L34" s="96">
        <f t="shared" si="34"/>
        <v>2.5642264572362003E-2</v>
      </c>
      <c r="M34" s="23">
        <f t="shared" si="35"/>
        <v>2.9124257432955537E-2</v>
      </c>
      <c r="N34" s="23">
        <f t="shared" si="36"/>
        <v>2.6383111342099388E-2</v>
      </c>
      <c r="O34" s="214">
        <f t="shared" si="37"/>
        <v>2.3067547934192672E-2</v>
      </c>
      <c r="P34" s="214">
        <f t="shared" si="38"/>
        <v>2.3848442365548037E-2</v>
      </c>
      <c r="Q34" s="24">
        <f t="shared" si="39"/>
        <v>2.2938724269148215E-2</v>
      </c>
      <c r="R34" s="115">
        <f t="shared" si="40"/>
        <v>2.2624528561413591E-2</v>
      </c>
      <c r="S34" s="97">
        <f t="shared" si="41"/>
        <v>2.097435704384111E-2</v>
      </c>
      <c r="T34"/>
      <c r="U34" s="171">
        <f t="shared" si="42"/>
        <v>3.7821378586009299E-2</v>
      </c>
      <c r="V34" s="124">
        <f t="shared" si="43"/>
        <v>-0.16501715175724802</v>
      </c>
      <c r="Z34"/>
      <c r="AA34"/>
      <c r="AB34"/>
      <c r="AC34"/>
    </row>
    <row r="35" spans="1:29" s="7" customFormat="1" ht="20.100000000000001" customHeight="1" x14ac:dyDescent="0.25">
      <c r="A35" s="57"/>
      <c r="B35" s="321" t="s">
        <v>93</v>
      </c>
      <c r="C35" s="15">
        <f t="shared" si="33"/>
        <v>0</v>
      </c>
      <c r="D35" s="15">
        <f t="shared" si="33"/>
        <v>0</v>
      </c>
      <c r="E35" s="15">
        <f t="shared" si="33"/>
        <v>0</v>
      </c>
      <c r="F35" s="15">
        <f t="shared" si="33"/>
        <v>0</v>
      </c>
      <c r="G35" s="15">
        <f t="shared" si="33"/>
        <v>0</v>
      </c>
      <c r="H35" s="15">
        <f t="shared" si="33"/>
        <v>24566</v>
      </c>
      <c r="I35" s="15">
        <f t="shared" si="33"/>
        <v>53</v>
      </c>
      <c r="J35" s="204">
        <f t="shared" si="33"/>
        <v>7401</v>
      </c>
      <c r="K35" s="5"/>
      <c r="L35" s="96">
        <f t="shared" si="34"/>
        <v>0</v>
      </c>
      <c r="M35" s="23">
        <f t="shared" si="35"/>
        <v>0</v>
      </c>
      <c r="N35" s="23">
        <f t="shared" si="36"/>
        <v>0</v>
      </c>
      <c r="O35" s="214">
        <f t="shared" si="37"/>
        <v>0</v>
      </c>
      <c r="P35" s="214">
        <f t="shared" si="38"/>
        <v>0</v>
      </c>
      <c r="Q35" s="24">
        <f t="shared" si="39"/>
        <v>9.8791388739980618E-5</v>
      </c>
      <c r="R35" s="115">
        <f t="shared" si="40"/>
        <v>9.4762872628847428E-7</v>
      </c>
      <c r="S35" s="97">
        <f t="shared" si="41"/>
        <v>1.1820592820698026E-4</v>
      </c>
      <c r="T35"/>
      <c r="U35" s="171">
        <f t="shared" si="42"/>
        <v>138.64150943396226</v>
      </c>
      <c r="V35" s="124">
        <f t="shared" si="43"/>
        <v>1.1725829948069179E-2</v>
      </c>
      <c r="Z35"/>
      <c r="AA35"/>
      <c r="AB35"/>
      <c r="AC35"/>
    </row>
    <row r="36" spans="1:29" ht="20.100000000000001" customHeight="1" x14ac:dyDescent="0.25">
      <c r="A36" s="57"/>
      <c r="B36" s="2" t="s">
        <v>71</v>
      </c>
      <c r="C36" s="15">
        <f t="shared" si="33"/>
        <v>0</v>
      </c>
      <c r="D36" s="15">
        <f t="shared" si="33"/>
        <v>0</v>
      </c>
      <c r="E36" s="15">
        <f t="shared" si="33"/>
        <v>266</v>
      </c>
      <c r="F36" s="15">
        <f t="shared" si="33"/>
        <v>1385</v>
      </c>
      <c r="G36" s="15">
        <f t="shared" si="33"/>
        <v>576</v>
      </c>
      <c r="H36" s="15">
        <f t="shared" si="33"/>
        <v>0</v>
      </c>
      <c r="I36" s="15">
        <f t="shared" si="33"/>
        <v>0</v>
      </c>
      <c r="J36" s="204">
        <f t="shared" si="33"/>
        <v>0</v>
      </c>
      <c r="K36" s="5"/>
      <c r="L36" s="96">
        <f t="shared" si="34"/>
        <v>0</v>
      </c>
      <c r="M36" s="23">
        <f t="shared" si="35"/>
        <v>0</v>
      </c>
      <c r="N36" s="23">
        <f t="shared" si="36"/>
        <v>1.0072163186976623E-6</v>
      </c>
      <c r="O36" s="214">
        <f t="shared" si="37"/>
        <v>4.9768242232074831E-6</v>
      </c>
      <c r="P36" s="214">
        <f t="shared" si="38"/>
        <v>2.2973091789087953E-6</v>
      </c>
      <c r="Q36" s="24">
        <f t="shared" si="39"/>
        <v>0</v>
      </c>
      <c r="R36" s="115">
        <f t="shared" si="40"/>
        <v>0</v>
      </c>
      <c r="S36" s="97">
        <f t="shared" si="41"/>
        <v>0</v>
      </c>
      <c r="U36" s="171"/>
      <c r="V36" s="124">
        <f t="shared" si="43"/>
        <v>0</v>
      </c>
      <c r="Y36" s="1"/>
    </row>
    <row r="37" spans="1:29" ht="20.100000000000001" customHeight="1" x14ac:dyDescent="0.25">
      <c r="A37" s="57"/>
      <c r="B37" s="321" t="s">
        <v>94</v>
      </c>
      <c r="C37" s="15">
        <f t="shared" si="33"/>
        <v>0</v>
      </c>
      <c r="D37" s="15">
        <f t="shared" si="33"/>
        <v>0</v>
      </c>
      <c r="E37" s="15">
        <f t="shared" si="33"/>
        <v>0</v>
      </c>
      <c r="F37" s="15">
        <f t="shared" si="33"/>
        <v>0</v>
      </c>
      <c r="G37" s="15">
        <f t="shared" si="33"/>
        <v>0</v>
      </c>
      <c r="H37" s="15">
        <f t="shared" si="33"/>
        <v>11794</v>
      </c>
      <c r="I37" s="15">
        <f t="shared" si="33"/>
        <v>0</v>
      </c>
      <c r="J37" s="204">
        <f t="shared" si="33"/>
        <v>7134</v>
      </c>
      <c r="K37" s="5"/>
      <c r="L37" s="96">
        <f t="shared" si="34"/>
        <v>0</v>
      </c>
      <c r="M37" s="23">
        <f t="shared" si="35"/>
        <v>0</v>
      </c>
      <c r="N37" s="23">
        <f t="shared" si="36"/>
        <v>0</v>
      </c>
      <c r="O37" s="214">
        <f t="shared" si="37"/>
        <v>0</v>
      </c>
      <c r="P37" s="214">
        <f t="shared" si="38"/>
        <v>0</v>
      </c>
      <c r="Q37" s="24">
        <f t="shared" si="39"/>
        <v>4.7429196401503353E-5</v>
      </c>
      <c r="R37" s="115">
        <f t="shared" si="40"/>
        <v>0</v>
      </c>
      <c r="S37" s="97">
        <f t="shared" si="41"/>
        <v>1.1394150680024283E-4</v>
      </c>
      <c r="U37" s="171"/>
      <c r="V37" s="124">
        <f t="shared" si="43"/>
        <v>1.1394150680024282E-2</v>
      </c>
      <c r="Y37" s="1"/>
    </row>
    <row r="38" spans="1:29" s="7" customFormat="1" ht="20.100000000000001" customHeight="1" x14ac:dyDescent="0.25">
      <c r="A38" s="57"/>
      <c r="B38" s="2" t="s">
        <v>72</v>
      </c>
      <c r="C38" s="15">
        <f t="shared" si="33"/>
        <v>0</v>
      </c>
      <c r="D38" s="15">
        <f t="shared" si="33"/>
        <v>24</v>
      </c>
      <c r="E38" s="15">
        <f t="shared" si="33"/>
        <v>29</v>
      </c>
      <c r="F38" s="15">
        <f t="shared" si="33"/>
        <v>22</v>
      </c>
      <c r="G38" s="15">
        <f t="shared" si="33"/>
        <v>0</v>
      </c>
      <c r="H38" s="15">
        <f t="shared" si="33"/>
        <v>0</v>
      </c>
      <c r="I38" s="15">
        <f t="shared" si="33"/>
        <v>0</v>
      </c>
      <c r="J38" s="204">
        <f t="shared" si="33"/>
        <v>0</v>
      </c>
      <c r="K38" s="5"/>
      <c r="L38" s="96">
        <f t="shared" si="34"/>
        <v>0</v>
      </c>
      <c r="M38" s="23">
        <f t="shared" si="35"/>
        <v>8.9754728151926508E-8</v>
      </c>
      <c r="N38" s="23">
        <f t="shared" si="36"/>
        <v>1.098092979031286E-7</v>
      </c>
      <c r="O38" s="214">
        <f t="shared" si="37"/>
        <v>7.905424758885533E-8</v>
      </c>
      <c r="P38" s="214">
        <f t="shared" si="38"/>
        <v>0</v>
      </c>
      <c r="Q38" s="24">
        <f t="shared" si="39"/>
        <v>0</v>
      </c>
      <c r="R38" s="115">
        <f t="shared" si="40"/>
        <v>0</v>
      </c>
      <c r="S38" s="97">
        <f t="shared" si="41"/>
        <v>0</v>
      </c>
      <c r="T38"/>
      <c r="U38" s="171"/>
      <c r="V38" s="124">
        <f t="shared" si="43"/>
        <v>0</v>
      </c>
      <c r="Y38" s="6"/>
      <c r="Z38"/>
      <c r="AA38"/>
      <c r="AB38"/>
      <c r="AC38"/>
    </row>
    <row r="39" spans="1:29" s="7" customFormat="1" ht="20.100000000000001" customHeight="1" thickBot="1" x14ac:dyDescent="0.3">
      <c r="A39" s="167"/>
      <c r="B39" s="168" t="s">
        <v>73</v>
      </c>
      <c r="C39" s="58">
        <f t="shared" si="33"/>
        <v>26033701</v>
      </c>
      <c r="D39" s="58">
        <f t="shared" si="33"/>
        <v>24448602</v>
      </c>
      <c r="E39" s="58">
        <f t="shared" si="33"/>
        <v>22652168</v>
      </c>
      <c r="F39" s="58">
        <f t="shared" si="33"/>
        <v>22199763</v>
      </c>
      <c r="G39" s="58">
        <f t="shared" si="33"/>
        <v>23367441</v>
      </c>
      <c r="H39" s="58">
        <f t="shared" si="33"/>
        <v>23583298</v>
      </c>
      <c r="I39" s="58">
        <f t="shared" si="33"/>
        <v>6299566</v>
      </c>
      <c r="J39" s="282">
        <f t="shared" si="33"/>
        <v>5517209</v>
      </c>
      <c r="K39" s="5"/>
      <c r="L39" s="173">
        <f t="shared" si="29"/>
        <v>0.10133769039284422</v>
      </c>
      <c r="M39" s="99">
        <f t="shared" si="30"/>
        <v>9.143240109186028E-2</v>
      </c>
      <c r="N39" s="99">
        <f t="shared" si="31"/>
        <v>8.5773057381507478E-2</v>
      </c>
      <c r="O39" s="99">
        <f t="shared" ref="O31:O39" si="44">F39/$F$29</f>
        <v>7.9772070937086811E-2</v>
      </c>
      <c r="P39" s="99">
        <f t="shared" ref="P31:P39" si="45">G39/$G$29</f>
        <v>9.3198327598801589E-2</v>
      </c>
      <c r="Q39" s="113">
        <f t="shared" si="32"/>
        <v>9.4839483859350635E-2</v>
      </c>
      <c r="R39" s="284">
        <f t="shared" ref="R31:R39" si="46">I39/$I$29</f>
        <v>0.11263490008962601</v>
      </c>
      <c r="S39" s="285">
        <f t="shared" ref="S31:S39" si="47">J39/$J$29</f>
        <v>8.8118742191177588E-2</v>
      </c>
      <c r="T39"/>
      <c r="U39" s="129">
        <f t="shared" si="4"/>
        <v>-0.12419220625674848</v>
      </c>
      <c r="V39" s="126">
        <f t="shared" si="5"/>
        <v>-2.4516157898448423</v>
      </c>
      <c r="Z39"/>
      <c r="AA39"/>
      <c r="AB39"/>
      <c r="AC39"/>
    </row>
    <row r="40" spans="1:29" s="7" customFormat="1" ht="20.10000000000000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Y40" s="6"/>
      <c r="Z40"/>
      <c r="AA40"/>
      <c r="AB40"/>
      <c r="AC40"/>
    </row>
    <row r="41" spans="1:29" ht="19.5" customHeight="1" x14ac:dyDescent="0.25"/>
    <row r="42" spans="1:29" x14ac:dyDescent="0.25">
      <c r="A42" s="1" t="s">
        <v>25</v>
      </c>
      <c r="L42" s="1" t="s">
        <v>27</v>
      </c>
      <c r="U42" s="1" t="str">
        <f>U3</f>
        <v>VARIAÇÃO (JAN.-MAR)</v>
      </c>
    </row>
    <row r="43" spans="1:29" ht="15.75" thickBot="1" x14ac:dyDescent="0.3"/>
    <row r="44" spans="1:29" ht="24" customHeight="1" x14ac:dyDescent="0.25">
      <c r="A44" s="474" t="s">
        <v>81</v>
      </c>
      <c r="B44" s="509"/>
      <c r="C44" s="476">
        <v>2016</v>
      </c>
      <c r="D44" s="478">
        <v>2017</v>
      </c>
      <c r="E44" s="478">
        <v>2018</v>
      </c>
      <c r="F44" s="478">
        <v>2019</v>
      </c>
      <c r="G44" s="478">
        <v>2020</v>
      </c>
      <c r="H44" s="482">
        <v>2021</v>
      </c>
      <c r="I44" s="484" t="str">
        <f>I5</f>
        <v>janeiro - março</v>
      </c>
      <c r="J44" s="485"/>
      <c r="L44" s="505">
        <v>2016</v>
      </c>
      <c r="M44" s="478">
        <v>2017</v>
      </c>
      <c r="N44" s="478">
        <v>2018</v>
      </c>
      <c r="O44" s="478">
        <v>2019</v>
      </c>
      <c r="P44" s="478">
        <v>2020</v>
      </c>
      <c r="Q44" s="482">
        <v>2021</v>
      </c>
      <c r="R44" s="484" t="str">
        <f>I5</f>
        <v>janeiro - março</v>
      </c>
      <c r="S44" s="485"/>
      <c r="U44" s="507" t="s">
        <v>89</v>
      </c>
      <c r="V44" s="508"/>
    </row>
    <row r="45" spans="1:29" ht="20.25" customHeight="1" thickBot="1" x14ac:dyDescent="0.3">
      <c r="A45" s="475"/>
      <c r="B45" s="510"/>
      <c r="C45" s="493"/>
      <c r="D45" s="492"/>
      <c r="E45" s="492"/>
      <c r="F45" s="492"/>
      <c r="G45" s="492"/>
      <c r="H45" s="502"/>
      <c r="I45" s="246">
        <v>2021</v>
      </c>
      <c r="J45" s="203">
        <v>2022</v>
      </c>
      <c r="L45" s="506"/>
      <c r="M45" s="492"/>
      <c r="N45" s="492"/>
      <c r="O45" s="492"/>
      <c r="P45" s="492"/>
      <c r="Q45" s="502"/>
      <c r="R45" s="246">
        <v>2021</v>
      </c>
      <c r="S45" s="203">
        <v>2022</v>
      </c>
      <c r="U45" s="152" t="s">
        <v>1</v>
      </c>
      <c r="V45" s="51" t="s">
        <v>40</v>
      </c>
    </row>
    <row r="46" spans="1:29" ht="19.5" customHeight="1" thickBot="1" x14ac:dyDescent="0.3">
      <c r="A46" s="10" t="s">
        <v>39</v>
      </c>
      <c r="B46" s="11"/>
      <c r="C46" s="18">
        <f>SUM(C47:C56)</f>
        <v>461075038</v>
      </c>
      <c r="D46" s="19">
        <f t="shared" ref="D46" si="48">SUM(D47:D56)</f>
        <v>517832642</v>
      </c>
      <c r="E46" s="19">
        <v>536653330</v>
      </c>
      <c r="F46" s="49">
        <v>588503012</v>
      </c>
      <c r="G46" s="49">
        <v>321477612</v>
      </c>
      <c r="H46" s="20">
        <v>280527259</v>
      </c>
      <c r="I46" s="217">
        <v>19059186</v>
      </c>
      <c r="J46" s="216">
        <v>108767076</v>
      </c>
      <c r="K46" s="1"/>
      <c r="L46" s="177">
        <f>C46/C68</f>
        <v>0.54434025397611374</v>
      </c>
      <c r="M46" s="26">
        <f>D46/D68</f>
        <v>0.5570919537421638</v>
      </c>
      <c r="N46" s="26">
        <f>E46/E68</f>
        <v>0.54996675470828416</v>
      </c>
      <c r="O46" s="26">
        <f>F46/F68</f>
        <v>0.55942504312714869</v>
      </c>
      <c r="P46" s="316">
        <f>G46/G68</f>
        <v>0.39404027865571567</v>
      </c>
      <c r="Q46" s="27">
        <f>H46/H68</f>
        <v>0.34449350131029893</v>
      </c>
      <c r="R46" s="25">
        <f>I46/I68</f>
        <v>0.12621402749898619</v>
      </c>
      <c r="S46" s="283">
        <f>J46/J68</f>
        <v>0.47625589279065106</v>
      </c>
      <c r="T46" s="1"/>
      <c r="U46" s="82">
        <f>(J46-I46)/I46</f>
        <v>4.7068059464869068</v>
      </c>
      <c r="V46" s="121">
        <f>(S46-R46)*100</f>
        <v>35.004186529166489</v>
      </c>
    </row>
    <row r="47" spans="1:29" ht="19.5" customHeight="1" x14ac:dyDescent="0.25">
      <c r="A47" s="57"/>
      <c r="B47" s="166" t="s">
        <v>67</v>
      </c>
      <c r="C47" s="15">
        <v>149734407</v>
      </c>
      <c r="D47" s="16">
        <v>155971662</v>
      </c>
      <c r="E47" s="16">
        <v>154979387</v>
      </c>
      <c r="F47" s="48">
        <v>171201937</v>
      </c>
      <c r="G47" s="48">
        <v>96446319</v>
      </c>
      <c r="H47" s="17">
        <v>79020739</v>
      </c>
      <c r="I47" s="15">
        <v>6155416</v>
      </c>
      <c r="J47" s="204">
        <v>34678305</v>
      </c>
      <c r="L47" s="96">
        <f t="shared" ref="L47:L56" si="49">C47/$C$46</f>
        <v>0.32475062551532013</v>
      </c>
      <c r="M47" s="23">
        <f t="shared" ref="M47:M56" si="50">D47/$D$46</f>
        <v>0.30120090807253513</v>
      </c>
      <c r="N47" s="23">
        <f t="shared" ref="N47:N56" si="51">E47/$E$46</f>
        <v>0.28878864312646674</v>
      </c>
      <c r="O47" s="214">
        <f>F47/$F$46</f>
        <v>0.29091089341782334</v>
      </c>
      <c r="P47" s="214">
        <f>G47/$G$46</f>
        <v>0.30000944202609048</v>
      </c>
      <c r="Q47" s="24">
        <f>H47/$H$46</f>
        <v>0.2816864902244669</v>
      </c>
      <c r="R47" s="115">
        <f>I47/$I$46</f>
        <v>0.32296321574279196</v>
      </c>
      <c r="S47" s="97">
        <f>J47/$J$46</f>
        <v>0.31883090246905232</v>
      </c>
      <c r="U47" s="127">
        <f t="shared" ref="U47:U78" si="52">(J47-I47)/I47</f>
        <v>4.6337873833385101</v>
      </c>
      <c r="V47" s="128">
        <f t="shared" ref="V47:V78" si="53">(S47-R47)*100</f>
        <v>-0.41323132737396406</v>
      </c>
    </row>
    <row r="48" spans="1:29" ht="19.5" customHeight="1" x14ac:dyDescent="0.25">
      <c r="A48" s="57"/>
      <c r="B48" s="166" t="s">
        <v>68</v>
      </c>
      <c r="C48" s="15">
        <v>28920922</v>
      </c>
      <c r="D48" s="16">
        <v>35940507</v>
      </c>
      <c r="E48" s="16">
        <v>36501243</v>
      </c>
      <c r="F48" s="48">
        <v>40006323</v>
      </c>
      <c r="G48" s="48">
        <v>19477281</v>
      </c>
      <c r="H48" s="17">
        <v>19580180</v>
      </c>
      <c r="I48" s="15">
        <v>1100129</v>
      </c>
      <c r="J48" s="204">
        <v>6523657</v>
      </c>
      <c r="L48" s="96">
        <f t="shared" ref="L48:L56" si="54">C48/$C$46</f>
        <v>6.272497883522378E-2</v>
      </c>
      <c r="M48" s="23">
        <f t="shared" ref="M48:M56" si="55">D48/$D$46</f>
        <v>6.940564206456494E-2</v>
      </c>
      <c r="N48" s="23">
        <f t="shared" ref="N48:N56" si="56">E48/$E$46</f>
        <v>6.8016428780941315E-2</v>
      </c>
      <c r="O48" s="214">
        <f t="shared" ref="O48:O56" si="57">F48/$F$46</f>
        <v>6.7979810101634619E-2</v>
      </c>
      <c r="P48" s="214">
        <f t="shared" ref="P48:P56" si="58">G48/$G$46</f>
        <v>6.0586741573780259E-2</v>
      </c>
      <c r="Q48" s="24">
        <f t="shared" ref="Q48:Q56" si="59">H48/$H$46</f>
        <v>6.9797780329076686E-2</v>
      </c>
      <c r="R48" s="115">
        <f t="shared" ref="R48:R56" si="60">I48/$I$46</f>
        <v>5.7721720119631552E-2</v>
      </c>
      <c r="S48" s="97">
        <f t="shared" ref="S48:S56" si="61">J48/$J$46</f>
        <v>5.9978232751241742E-2</v>
      </c>
      <c r="U48" s="171">
        <f t="shared" ref="U48:U56" si="62">(J48-I48)/I48</f>
        <v>4.9299018569640474</v>
      </c>
      <c r="V48" s="124">
        <f t="shared" ref="V48:V56" si="63">(S48-R48)*100</f>
        <v>0.22565126316101899</v>
      </c>
    </row>
    <row r="49" spans="1:22" ht="19.5" customHeight="1" x14ac:dyDescent="0.25">
      <c r="A49" s="57"/>
      <c r="B49" s="166" t="s">
        <v>75</v>
      </c>
      <c r="C49" s="15">
        <v>40804</v>
      </c>
      <c r="D49" s="16">
        <v>80734</v>
      </c>
      <c r="E49" s="16">
        <v>122357</v>
      </c>
      <c r="F49" s="48">
        <v>61080</v>
      </c>
      <c r="G49" s="48">
        <v>51146</v>
      </c>
      <c r="H49" s="17">
        <v>33253</v>
      </c>
      <c r="I49" s="15">
        <v>1381</v>
      </c>
      <c r="J49" s="204">
        <v>8509</v>
      </c>
      <c r="L49" s="96">
        <f t="shared" si="54"/>
        <v>8.8497525645706286E-5</v>
      </c>
      <c r="M49" s="23">
        <f t="shared" si="55"/>
        <v>1.559075142273476E-4</v>
      </c>
      <c r="N49" s="23">
        <f t="shared" si="56"/>
        <v>2.2800007595219805E-4</v>
      </c>
      <c r="O49" s="214">
        <f t="shared" si="57"/>
        <v>1.0378876361638741E-4</v>
      </c>
      <c r="P49" s="214">
        <f t="shared" si="58"/>
        <v>1.5909661541221103E-4</v>
      </c>
      <c r="Q49" s="24">
        <f t="shared" si="59"/>
        <v>1.1853750012935463E-4</v>
      </c>
      <c r="R49" s="115">
        <f t="shared" si="60"/>
        <v>7.2458498489914525E-5</v>
      </c>
      <c r="S49" s="97">
        <f t="shared" si="61"/>
        <v>7.8231394213447452E-5</v>
      </c>
      <c r="U49" s="171">
        <f t="shared" si="62"/>
        <v>5.1614771904417092</v>
      </c>
      <c r="V49" s="124">
        <f t="shared" si="63"/>
        <v>5.7728957235329273E-4</v>
      </c>
    </row>
    <row r="50" spans="1:22" ht="19.5" customHeight="1" x14ac:dyDescent="0.25">
      <c r="A50" s="57"/>
      <c r="B50" s="166" t="s">
        <v>69</v>
      </c>
      <c r="C50" s="15">
        <v>272862364</v>
      </c>
      <c r="D50" s="16">
        <v>314109867</v>
      </c>
      <c r="E50" s="16">
        <v>332752759</v>
      </c>
      <c r="F50" s="48">
        <v>365328399</v>
      </c>
      <c r="G50" s="48">
        <v>197751280</v>
      </c>
      <c r="H50" s="17">
        <v>176138080</v>
      </c>
      <c r="I50" s="15">
        <v>11266544</v>
      </c>
      <c r="J50" s="204">
        <v>65299268</v>
      </c>
      <c r="L50" s="96">
        <f t="shared" si="54"/>
        <v>0.59179600176056379</v>
      </c>
      <c r="M50" s="23">
        <f t="shared" si="55"/>
        <v>0.60658568333357399</v>
      </c>
      <c r="N50" s="23">
        <f t="shared" si="56"/>
        <v>0.6200516057545008</v>
      </c>
      <c r="O50" s="214">
        <f t="shared" si="57"/>
        <v>0.62077575059208023</v>
      </c>
      <c r="P50" s="214">
        <f t="shared" si="58"/>
        <v>0.61513235329121452</v>
      </c>
      <c r="Q50" s="24">
        <f t="shared" si="59"/>
        <v>0.62788222658960924</v>
      </c>
      <c r="R50" s="115">
        <f t="shared" si="60"/>
        <v>0.59113458465644864</v>
      </c>
      <c r="S50" s="97">
        <f t="shared" si="61"/>
        <v>0.60035877033230167</v>
      </c>
      <c r="U50" s="171">
        <f t="shared" si="62"/>
        <v>4.7958561205636796</v>
      </c>
      <c r="V50" s="124">
        <f t="shared" si="63"/>
        <v>0.92241856758530361</v>
      </c>
    </row>
    <row r="51" spans="1:22" ht="19.5" customHeight="1" x14ac:dyDescent="0.25">
      <c r="A51" s="57"/>
      <c r="B51" s="2" t="s">
        <v>70</v>
      </c>
      <c r="C51" s="15">
        <v>8895198</v>
      </c>
      <c r="D51" s="16">
        <v>11142081</v>
      </c>
      <c r="E51" s="16">
        <v>11921986</v>
      </c>
      <c r="F51" s="48">
        <v>11148224</v>
      </c>
      <c r="G51" s="48">
        <v>7267502</v>
      </c>
      <c r="H51" s="17">
        <v>5130500</v>
      </c>
      <c r="I51" s="15">
        <v>514225</v>
      </c>
      <c r="J51" s="204">
        <v>2068918</v>
      </c>
      <c r="L51" s="96">
        <f t="shared" si="54"/>
        <v>1.9292300096280642E-2</v>
      </c>
      <c r="M51" s="23">
        <f t="shared" si="55"/>
        <v>2.1516760621668189E-2</v>
      </c>
      <c r="N51" s="23">
        <f t="shared" si="56"/>
        <v>2.221543281954479E-2</v>
      </c>
      <c r="O51" s="214">
        <f t="shared" si="57"/>
        <v>1.8943359290742253E-2</v>
      </c>
      <c r="P51" s="214">
        <f t="shared" si="58"/>
        <v>2.2606557124730663E-2</v>
      </c>
      <c r="Q51" s="24">
        <f t="shared" si="59"/>
        <v>1.8288775280836434E-2</v>
      </c>
      <c r="R51" s="115">
        <f t="shared" si="60"/>
        <v>2.6980428230250757E-2</v>
      </c>
      <c r="S51" s="97">
        <f t="shared" si="61"/>
        <v>1.9021546556974651E-2</v>
      </c>
      <c r="U51" s="171">
        <f t="shared" si="62"/>
        <v>3.023371092420633</v>
      </c>
      <c r="V51" s="124">
        <f t="shared" si="63"/>
        <v>-0.79588816732761059</v>
      </c>
    </row>
    <row r="52" spans="1:22" ht="19.5" customHeight="1" x14ac:dyDescent="0.25">
      <c r="A52" s="57"/>
      <c r="B52" s="511" t="s">
        <v>93</v>
      </c>
      <c r="C52" s="15"/>
      <c r="D52" s="16"/>
      <c r="E52" s="16"/>
      <c r="F52" s="48">
        <v>0</v>
      </c>
      <c r="G52" s="48">
        <v>0</v>
      </c>
      <c r="H52" s="17">
        <v>36513</v>
      </c>
      <c r="I52" s="15">
        <v>0</v>
      </c>
      <c r="J52" s="204">
        <v>6005</v>
      </c>
      <c r="L52" s="96">
        <f t="shared" si="54"/>
        <v>0</v>
      </c>
      <c r="M52" s="23">
        <f t="shared" si="55"/>
        <v>0</v>
      </c>
      <c r="N52" s="23">
        <f t="shared" si="56"/>
        <v>0</v>
      </c>
      <c r="O52" s="214">
        <f t="shared" si="57"/>
        <v>0</v>
      </c>
      <c r="P52" s="214">
        <f t="shared" si="58"/>
        <v>0</v>
      </c>
      <c r="Q52" s="24">
        <f t="shared" si="59"/>
        <v>1.3015847418949044E-4</v>
      </c>
      <c r="R52" s="115">
        <f t="shared" si="60"/>
        <v>0</v>
      </c>
      <c r="S52" s="97">
        <f t="shared" si="61"/>
        <v>5.5209721736015041E-5</v>
      </c>
      <c r="U52" s="171"/>
      <c r="V52" s="124">
        <f t="shared" si="63"/>
        <v>5.5209721736015037E-3</v>
      </c>
    </row>
    <row r="53" spans="1:22" ht="19.5" customHeight="1" x14ac:dyDescent="0.25">
      <c r="A53" s="57"/>
      <c r="B53" s="2" t="s">
        <v>71</v>
      </c>
      <c r="C53" s="15"/>
      <c r="D53" s="16"/>
      <c r="E53" s="16">
        <v>0</v>
      </c>
      <c r="F53" s="48">
        <v>4200</v>
      </c>
      <c r="G53" s="48">
        <v>1939</v>
      </c>
      <c r="H53" s="17">
        <v>0</v>
      </c>
      <c r="I53" s="15">
        <v>0</v>
      </c>
      <c r="J53" s="204">
        <v>0</v>
      </c>
      <c r="L53" s="96">
        <f t="shared" si="54"/>
        <v>0</v>
      </c>
      <c r="M53" s="23">
        <f t="shared" si="55"/>
        <v>0</v>
      </c>
      <c r="N53" s="23">
        <f t="shared" si="56"/>
        <v>0</v>
      </c>
      <c r="O53" s="214">
        <f t="shared" si="57"/>
        <v>7.1367519186121002E-6</v>
      </c>
      <c r="P53" s="214">
        <f t="shared" si="58"/>
        <v>6.0315242107745906E-6</v>
      </c>
      <c r="Q53" s="24">
        <f t="shared" si="59"/>
        <v>0</v>
      </c>
      <c r="R53" s="115">
        <f t="shared" si="60"/>
        <v>0</v>
      </c>
      <c r="S53" s="97">
        <f t="shared" si="61"/>
        <v>0</v>
      </c>
      <c r="U53" s="171"/>
      <c r="V53" s="124">
        <f t="shared" si="63"/>
        <v>0</v>
      </c>
    </row>
    <row r="54" spans="1:22" ht="19.5" customHeight="1" x14ac:dyDescent="0.25">
      <c r="A54" s="57"/>
      <c r="B54" s="511" t="s">
        <v>94</v>
      </c>
      <c r="C54" s="15"/>
      <c r="D54" s="16"/>
      <c r="E54" s="16"/>
      <c r="F54" s="48">
        <v>0</v>
      </c>
      <c r="G54" s="48">
        <v>0</v>
      </c>
      <c r="H54" s="17">
        <v>0</v>
      </c>
      <c r="I54" s="15">
        <v>0</v>
      </c>
      <c r="J54" s="204">
        <v>0</v>
      </c>
      <c r="L54" s="96">
        <f t="shared" si="54"/>
        <v>0</v>
      </c>
      <c r="M54" s="23">
        <f t="shared" si="55"/>
        <v>0</v>
      </c>
      <c r="N54" s="23">
        <f t="shared" si="56"/>
        <v>0</v>
      </c>
      <c r="O54" s="214">
        <f t="shared" si="57"/>
        <v>0</v>
      </c>
      <c r="P54" s="214">
        <f t="shared" si="58"/>
        <v>0</v>
      </c>
      <c r="Q54" s="24">
        <f t="shared" si="59"/>
        <v>0</v>
      </c>
      <c r="R54" s="115">
        <f t="shared" si="60"/>
        <v>0</v>
      </c>
      <c r="S54" s="97">
        <f t="shared" si="61"/>
        <v>0</v>
      </c>
      <c r="U54" s="171"/>
      <c r="V54" s="124">
        <f t="shared" si="63"/>
        <v>0</v>
      </c>
    </row>
    <row r="55" spans="1:22" ht="19.5" customHeight="1" x14ac:dyDescent="0.25">
      <c r="A55" s="57"/>
      <c r="B55" s="2" t="s">
        <v>72</v>
      </c>
      <c r="C55" s="15"/>
      <c r="D55" s="16"/>
      <c r="E55" s="16">
        <v>0</v>
      </c>
      <c r="F55" s="48">
        <v>0</v>
      </c>
      <c r="G55" s="48">
        <v>0</v>
      </c>
      <c r="H55" s="17">
        <v>0</v>
      </c>
      <c r="I55" s="15">
        <v>0</v>
      </c>
      <c r="J55" s="204">
        <v>0</v>
      </c>
      <c r="L55" s="96">
        <f t="shared" si="54"/>
        <v>0</v>
      </c>
      <c r="M55" s="23">
        <f t="shared" si="55"/>
        <v>0</v>
      </c>
      <c r="N55" s="23">
        <f t="shared" si="56"/>
        <v>0</v>
      </c>
      <c r="O55" s="214">
        <f t="shared" si="57"/>
        <v>0</v>
      </c>
      <c r="P55" s="214">
        <f t="shared" si="58"/>
        <v>0</v>
      </c>
      <c r="Q55" s="24">
        <f t="shared" si="59"/>
        <v>0</v>
      </c>
      <c r="R55" s="115">
        <f t="shared" si="60"/>
        <v>0</v>
      </c>
      <c r="S55" s="97">
        <f t="shared" si="61"/>
        <v>0</v>
      </c>
      <c r="U55" s="171"/>
      <c r="V55" s="124">
        <f t="shared" si="63"/>
        <v>0</v>
      </c>
    </row>
    <row r="56" spans="1:22" ht="19.5" customHeight="1" thickBot="1" x14ac:dyDescent="0.3">
      <c r="A56" s="57"/>
      <c r="B56" s="2" t="s">
        <v>73</v>
      </c>
      <c r="C56" s="15">
        <v>621343</v>
      </c>
      <c r="D56" s="16">
        <v>587791</v>
      </c>
      <c r="E56" s="16">
        <v>375598</v>
      </c>
      <c r="F56" s="48">
        <v>752849</v>
      </c>
      <c r="G56" s="48">
        <v>482145</v>
      </c>
      <c r="H56" s="17">
        <v>587994</v>
      </c>
      <c r="I56" s="15">
        <v>21491</v>
      </c>
      <c r="J56" s="204">
        <v>182414</v>
      </c>
      <c r="L56" s="96">
        <f t="shared" si="54"/>
        <v>1.3475962669659857E-3</v>
      </c>
      <c r="M56" s="23">
        <f t="shared" si="55"/>
        <v>1.1350983934303625E-3</v>
      </c>
      <c r="N56" s="23">
        <f t="shared" si="56"/>
        <v>6.9988944259416041E-4</v>
      </c>
      <c r="O56" s="214">
        <f t="shared" si="57"/>
        <v>1.2792610821845717E-3</v>
      </c>
      <c r="P56" s="214">
        <f t="shared" si="58"/>
        <v>1.49977784456107E-3</v>
      </c>
      <c r="Q56" s="24">
        <f t="shared" si="59"/>
        <v>2.0960316016918699E-3</v>
      </c>
      <c r="R56" s="115">
        <f t="shared" si="60"/>
        <v>1.1275927523872215E-3</v>
      </c>
      <c r="S56" s="97">
        <f t="shared" si="61"/>
        <v>1.6771067744801745E-3</v>
      </c>
      <c r="U56" s="171">
        <f t="shared" si="62"/>
        <v>7.4879251779814808</v>
      </c>
      <c r="V56" s="124">
        <f t="shared" si="63"/>
        <v>5.49514022092953E-2</v>
      </c>
    </row>
    <row r="57" spans="1:22" ht="19.5" customHeight="1" thickBot="1" x14ac:dyDescent="0.3">
      <c r="A57" s="10" t="s">
        <v>38</v>
      </c>
      <c r="B57" s="11"/>
      <c r="C57" s="18">
        <f>SUM(C58:C67)</f>
        <v>385959578</v>
      </c>
      <c r="D57" s="19">
        <f t="shared" ref="D57" si="64">SUM(D58:D67)</f>
        <v>411695488</v>
      </c>
      <c r="E57" s="19">
        <v>439138980</v>
      </c>
      <c r="F57" s="49">
        <v>463475299</v>
      </c>
      <c r="G57" s="49">
        <v>494372009</v>
      </c>
      <c r="H57" s="20">
        <v>533790741</v>
      </c>
      <c r="I57" s="18">
        <v>131947690</v>
      </c>
      <c r="J57" s="188">
        <v>119612410</v>
      </c>
      <c r="K57" s="1"/>
      <c r="L57" s="177">
        <f>C57/C68</f>
        <v>0.4556597460238862</v>
      </c>
      <c r="M57" s="26">
        <f>D57/D68</f>
        <v>0.4429080462578362</v>
      </c>
      <c r="N57" s="26">
        <f>E57/E68</f>
        <v>0.45003324529171579</v>
      </c>
      <c r="O57" s="26">
        <f>F57/F68</f>
        <v>0.44057495687285136</v>
      </c>
      <c r="P57" s="316">
        <f>G57/G68</f>
        <v>0.60595972134428433</v>
      </c>
      <c r="Q57" s="27">
        <f t="shared" ref="Q57" si="65">H57/H68</f>
        <v>0.65550649868970112</v>
      </c>
      <c r="R57" s="25">
        <f>I57/I68</f>
        <v>0.87378597250101375</v>
      </c>
      <c r="S57" s="283">
        <f>J57/J68</f>
        <v>0.52374410720934894</v>
      </c>
      <c r="T57" s="1"/>
      <c r="U57" s="82">
        <f t="shared" si="52"/>
        <v>-9.3486138332546778E-2</v>
      </c>
      <c r="V57" s="121">
        <f t="shared" si="53"/>
        <v>-35.004186529166482</v>
      </c>
    </row>
    <row r="58" spans="1:22" ht="19.5" customHeight="1" x14ac:dyDescent="0.25">
      <c r="A58" s="57"/>
      <c r="B58" s="2" t="s">
        <v>67</v>
      </c>
      <c r="C58" s="15">
        <v>74160711</v>
      </c>
      <c r="D58" s="16">
        <v>78077748</v>
      </c>
      <c r="E58" s="16">
        <v>83385164</v>
      </c>
      <c r="F58" s="48">
        <v>89173923</v>
      </c>
      <c r="G58" s="48">
        <v>101017113</v>
      </c>
      <c r="H58" s="17">
        <v>98787256</v>
      </c>
      <c r="I58" s="15">
        <v>27164390</v>
      </c>
      <c r="J58" s="204">
        <v>22904711</v>
      </c>
      <c r="L58" s="96">
        <f t="shared" ref="L58:L67" si="66">C58/$C$57</f>
        <v>0.19214631590254252</v>
      </c>
      <c r="M58" s="23">
        <f t="shared" ref="M58:M67" si="67">D58/$D$57</f>
        <v>0.18964926815034708</v>
      </c>
      <c r="N58" s="23">
        <f t="shared" ref="N58:N67" si="68">E58/$E$57</f>
        <v>0.18988331211226114</v>
      </c>
      <c r="O58" s="214">
        <f>F58/$F$57</f>
        <v>0.1924027519749224</v>
      </c>
      <c r="P58" s="214">
        <f>G58/$G$57</f>
        <v>0.20433420816913606</v>
      </c>
      <c r="Q58" s="24">
        <f>H58/$H$57</f>
        <v>0.1850673839245181</v>
      </c>
      <c r="R58" s="115">
        <f>I58/$I$57</f>
        <v>0.20587241807719409</v>
      </c>
      <c r="S58" s="97">
        <f>J58/$J$57</f>
        <v>0.19149109193602903</v>
      </c>
      <c r="U58" s="127">
        <f t="shared" si="52"/>
        <v>-0.15681114135086413</v>
      </c>
      <c r="V58" s="128">
        <f t="shared" si="53"/>
        <v>-1.4381326141165052</v>
      </c>
    </row>
    <row r="59" spans="1:22" ht="19.5" customHeight="1" x14ac:dyDescent="0.25">
      <c r="A59" s="57"/>
      <c r="B59" s="2" t="s">
        <v>68</v>
      </c>
      <c r="C59" s="15">
        <v>205712</v>
      </c>
      <c r="D59" s="16">
        <v>156591</v>
      </c>
      <c r="E59" s="16">
        <v>30322</v>
      </c>
      <c r="F59" s="48">
        <v>58813</v>
      </c>
      <c r="G59" s="48">
        <v>38687</v>
      </c>
      <c r="H59" s="17">
        <v>26284</v>
      </c>
      <c r="I59" s="15">
        <v>7516</v>
      </c>
      <c r="J59" s="204">
        <v>14682</v>
      </c>
      <c r="L59" s="96">
        <f t="shared" ref="L59:L67" si="69">C59/$C$57</f>
        <v>5.329884571487432E-4</v>
      </c>
      <c r="M59" s="23">
        <f t="shared" ref="M59:M67" si="70">D59/$D$57</f>
        <v>3.8035636669401634E-4</v>
      </c>
      <c r="N59" s="23">
        <f t="shared" ref="N59:N67" si="71">E59/$E$57</f>
        <v>6.9048755362140709E-5</v>
      </c>
      <c r="O59" s="214">
        <f t="shared" ref="O59:O67" si="72">F59/$F$57</f>
        <v>1.2689565145520301E-4</v>
      </c>
      <c r="P59" s="214">
        <f t="shared" ref="P59:P67" si="73">G59/$G$57</f>
        <v>7.8254835014334316E-5</v>
      </c>
      <c r="Q59" s="24">
        <f t="shared" ref="Q59:Q67" si="74">H59/$H$57</f>
        <v>4.924026960595032E-5</v>
      </c>
      <c r="R59" s="115">
        <f t="shared" ref="R59:R67" si="75">I59/$I$57</f>
        <v>5.6961967276577559E-5</v>
      </c>
      <c r="S59" s="97">
        <f t="shared" ref="S59:S67" si="76">J59/$J$57</f>
        <v>1.2274646083964031E-4</v>
      </c>
      <c r="U59" s="171">
        <f t="shared" si="52"/>
        <v>0.95343267695582756</v>
      </c>
      <c r="V59" s="124">
        <f t="shared" si="53"/>
        <v>6.5784493563062754E-3</v>
      </c>
    </row>
    <row r="60" spans="1:22" ht="19.5" customHeight="1" x14ac:dyDescent="0.25">
      <c r="A60" s="57"/>
      <c r="B60" s="2" t="s">
        <v>75</v>
      </c>
      <c r="C60" s="15">
        <v>0</v>
      </c>
      <c r="D60" s="16">
        <v>0</v>
      </c>
      <c r="E60" s="16">
        <v>0</v>
      </c>
      <c r="F60" s="48">
        <v>236</v>
      </c>
      <c r="G60" s="48">
        <v>2490</v>
      </c>
      <c r="H60" s="17">
        <v>161</v>
      </c>
      <c r="I60" s="15">
        <v>161</v>
      </c>
      <c r="J60" s="204">
        <v>0</v>
      </c>
      <c r="L60" s="96">
        <f t="shared" si="69"/>
        <v>0</v>
      </c>
      <c r="M60" s="23">
        <f t="shared" si="70"/>
        <v>0</v>
      </c>
      <c r="N60" s="23">
        <f t="shared" si="71"/>
        <v>0</v>
      </c>
      <c r="O60" s="214">
        <f t="shared" si="72"/>
        <v>5.0919649981174083E-7</v>
      </c>
      <c r="P60" s="214">
        <f t="shared" si="73"/>
        <v>5.036692924902227E-6</v>
      </c>
      <c r="Q60" s="24">
        <f t="shared" si="74"/>
        <v>3.0161632196613914E-7</v>
      </c>
      <c r="R60" s="115">
        <f t="shared" si="75"/>
        <v>1.2201805124439844E-6</v>
      </c>
      <c r="S60" s="97">
        <f t="shared" si="76"/>
        <v>0</v>
      </c>
      <c r="U60" s="171">
        <f t="shared" si="52"/>
        <v>-1</v>
      </c>
      <c r="V60" s="124">
        <f t="shared" si="53"/>
        <v>-1.2201805124439844E-4</v>
      </c>
    </row>
    <row r="61" spans="1:22" ht="19.5" customHeight="1" x14ac:dyDescent="0.25">
      <c r="A61" s="57"/>
      <c r="B61" s="2" t="s">
        <v>69</v>
      </c>
      <c r="C61" s="15">
        <v>286634780</v>
      </c>
      <c r="D61" s="16">
        <v>308871201</v>
      </c>
      <c r="E61" s="16">
        <v>328989772</v>
      </c>
      <c r="F61" s="48">
        <v>348223153</v>
      </c>
      <c r="G61" s="48">
        <v>367376639</v>
      </c>
      <c r="H61" s="17">
        <v>409300638</v>
      </c>
      <c r="I61" s="15">
        <v>97842872</v>
      </c>
      <c r="J61" s="204">
        <v>90582086</v>
      </c>
      <c r="L61" s="96">
        <f t="shared" si="69"/>
        <v>0.74265492123633736</v>
      </c>
      <c r="M61" s="23">
        <f t="shared" si="70"/>
        <v>0.7502418899475527</v>
      </c>
      <c r="N61" s="23">
        <f t="shared" si="71"/>
        <v>0.74917005090279165</v>
      </c>
      <c r="O61" s="214">
        <f t="shared" si="72"/>
        <v>0.75133055364834012</v>
      </c>
      <c r="P61" s="214">
        <f t="shared" si="73"/>
        <v>0.74311779856452187</v>
      </c>
      <c r="Q61" s="24">
        <f t="shared" si="74"/>
        <v>0.76678107460841105</v>
      </c>
      <c r="R61" s="115">
        <f t="shared" si="75"/>
        <v>0.74152773724193277</v>
      </c>
      <c r="S61" s="97">
        <f t="shared" si="76"/>
        <v>0.75729672197057141</v>
      </c>
      <c r="U61" s="171">
        <f t="shared" si="52"/>
        <v>-7.4208635249382301E-2</v>
      </c>
      <c r="V61" s="124">
        <f t="shared" si="53"/>
        <v>1.5768984728638635</v>
      </c>
    </row>
    <row r="62" spans="1:22" ht="19.5" customHeight="1" x14ac:dyDescent="0.25">
      <c r="A62" s="57"/>
      <c r="B62" s="2" t="s">
        <v>70</v>
      </c>
      <c r="C62" s="15">
        <v>4178738</v>
      </c>
      <c r="D62" s="16">
        <v>4672832</v>
      </c>
      <c r="E62" s="16">
        <v>4330356</v>
      </c>
      <c r="F62" s="48">
        <v>3983828</v>
      </c>
      <c r="G62" s="48">
        <v>4454727</v>
      </c>
      <c r="H62" s="17">
        <v>4560852</v>
      </c>
      <c r="I62" s="15">
        <v>1200105</v>
      </c>
      <c r="J62" s="204">
        <v>898531</v>
      </c>
      <c r="L62" s="96">
        <f t="shared" si="69"/>
        <v>1.0826879907097421E-2</v>
      </c>
      <c r="M62" s="23">
        <f t="shared" si="70"/>
        <v>1.135021426321777E-2</v>
      </c>
      <c r="N62" s="23">
        <f t="shared" si="71"/>
        <v>9.861014843182447E-3</v>
      </c>
      <c r="O62" s="214">
        <f t="shared" si="72"/>
        <v>8.595556243440711E-3</v>
      </c>
      <c r="P62" s="214">
        <f t="shared" si="73"/>
        <v>9.0108803065345067E-3</v>
      </c>
      <c r="Q62" s="24">
        <f t="shared" si="74"/>
        <v>8.544269597962173E-3</v>
      </c>
      <c r="R62" s="115">
        <f t="shared" si="75"/>
        <v>9.0953089061278757E-3</v>
      </c>
      <c r="S62" s="97">
        <f t="shared" si="76"/>
        <v>7.5120215368957117E-3</v>
      </c>
      <c r="U62" s="171">
        <f t="shared" si="52"/>
        <v>-0.25128967881976993</v>
      </c>
      <c r="V62" s="124">
        <f t="shared" si="53"/>
        <v>-0.15832873692321639</v>
      </c>
    </row>
    <row r="63" spans="1:22" ht="19.5" customHeight="1" x14ac:dyDescent="0.25">
      <c r="A63" s="57"/>
      <c r="B63" s="321" t="s">
        <v>93</v>
      </c>
      <c r="C63" s="15"/>
      <c r="D63" s="16"/>
      <c r="E63" s="16"/>
      <c r="F63" s="48">
        <v>0</v>
      </c>
      <c r="G63" s="48">
        <v>0</v>
      </c>
      <c r="H63" s="17">
        <v>106566</v>
      </c>
      <c r="I63" s="15">
        <v>246</v>
      </c>
      <c r="J63" s="204">
        <v>44275</v>
      </c>
      <c r="L63" s="96">
        <f t="shared" si="69"/>
        <v>0</v>
      </c>
      <c r="M63" s="23">
        <f t="shared" si="70"/>
        <v>0</v>
      </c>
      <c r="N63" s="23">
        <f t="shared" si="71"/>
        <v>0</v>
      </c>
      <c r="O63" s="214">
        <f t="shared" si="72"/>
        <v>0</v>
      </c>
      <c r="P63" s="214">
        <f t="shared" si="73"/>
        <v>0</v>
      </c>
      <c r="Q63" s="24">
        <f t="shared" si="74"/>
        <v>1.9964003084871793E-4</v>
      </c>
      <c r="R63" s="115">
        <f t="shared" si="75"/>
        <v>1.8643751929268333E-6</v>
      </c>
      <c r="S63" s="97">
        <f t="shared" si="76"/>
        <v>3.7015389958282757E-4</v>
      </c>
      <c r="U63" s="171">
        <f t="shared" ref="U63:U67" si="77">(J63-I63)/I63</f>
        <v>178.97967479674796</v>
      </c>
      <c r="V63" s="124">
        <f t="shared" ref="V63:V67" si="78">(S63-R63)*100</f>
        <v>3.6828952438990072E-2</v>
      </c>
    </row>
    <row r="64" spans="1:22" ht="19.5" customHeight="1" x14ac:dyDescent="0.25">
      <c r="A64" s="57"/>
      <c r="B64" s="2" t="s">
        <v>71</v>
      </c>
      <c r="C64" s="15"/>
      <c r="D64" s="16"/>
      <c r="E64" s="16">
        <v>456</v>
      </c>
      <c r="F64" s="48">
        <v>373</v>
      </c>
      <c r="G64" s="48">
        <v>65</v>
      </c>
      <c r="H64" s="17">
        <v>0</v>
      </c>
      <c r="I64" s="15">
        <v>0</v>
      </c>
      <c r="J64" s="204">
        <v>0</v>
      </c>
      <c r="L64" s="96">
        <f t="shared" si="69"/>
        <v>0</v>
      </c>
      <c r="M64" s="23">
        <f t="shared" si="70"/>
        <v>0</v>
      </c>
      <c r="N64" s="23">
        <f t="shared" si="71"/>
        <v>1.0383956350219695E-6</v>
      </c>
      <c r="O64" s="214">
        <f t="shared" si="72"/>
        <v>8.0478938317703098E-7</v>
      </c>
      <c r="P64" s="214">
        <f t="shared" si="73"/>
        <v>1.3147993579062038E-7</v>
      </c>
      <c r="Q64" s="24">
        <f t="shared" si="74"/>
        <v>0</v>
      </c>
      <c r="R64" s="115">
        <f t="shared" si="75"/>
        <v>0</v>
      </c>
      <c r="S64" s="97">
        <f t="shared" si="76"/>
        <v>0</v>
      </c>
      <c r="U64" s="171"/>
      <c r="V64" s="124">
        <f t="shared" si="78"/>
        <v>0</v>
      </c>
    </row>
    <row r="65" spans="1:22" ht="19.5" customHeight="1" x14ac:dyDescent="0.25">
      <c r="A65" s="57"/>
      <c r="B65" s="321" t="s">
        <v>94</v>
      </c>
      <c r="C65" s="15"/>
      <c r="D65" s="16"/>
      <c r="E65" s="16"/>
      <c r="F65" s="48">
        <v>0</v>
      </c>
      <c r="G65" s="48">
        <v>0</v>
      </c>
      <c r="H65" s="17">
        <v>38799</v>
      </c>
      <c r="I65" s="15">
        <v>0</v>
      </c>
      <c r="J65" s="204">
        <v>25024</v>
      </c>
      <c r="L65" s="96">
        <f t="shared" si="69"/>
        <v>0</v>
      </c>
      <c r="M65" s="23">
        <f t="shared" si="70"/>
        <v>0</v>
      </c>
      <c r="N65" s="23">
        <f t="shared" si="71"/>
        <v>0</v>
      </c>
      <c r="O65" s="214">
        <f t="shared" si="72"/>
        <v>0</v>
      </c>
      <c r="P65" s="214">
        <f t="shared" si="73"/>
        <v>0</v>
      </c>
      <c r="Q65" s="24">
        <f t="shared" si="74"/>
        <v>7.2685786807231265E-5</v>
      </c>
      <c r="R65" s="115">
        <f t="shared" si="75"/>
        <v>0</v>
      </c>
      <c r="S65" s="97">
        <f t="shared" si="76"/>
        <v>2.0920906116681372E-4</v>
      </c>
      <c r="U65" s="171"/>
      <c r="V65" s="124">
        <f t="shared" si="78"/>
        <v>2.0920906116681372E-2</v>
      </c>
    </row>
    <row r="66" spans="1:22" ht="19.5" customHeight="1" x14ac:dyDescent="0.25">
      <c r="A66" s="57"/>
      <c r="B66" s="2" t="s">
        <v>72</v>
      </c>
      <c r="C66" s="15">
        <v>0</v>
      </c>
      <c r="D66" s="16">
        <v>416</v>
      </c>
      <c r="E66" s="16">
        <v>454</v>
      </c>
      <c r="F66" s="48">
        <v>255</v>
      </c>
      <c r="G66" s="48">
        <v>0</v>
      </c>
      <c r="H66" s="17">
        <v>0</v>
      </c>
      <c r="I66" s="15">
        <v>0</v>
      </c>
      <c r="J66" s="204">
        <v>0</v>
      </c>
      <c r="L66" s="96">
        <f t="shared" si="69"/>
        <v>0</v>
      </c>
      <c r="M66" s="23">
        <f t="shared" si="70"/>
        <v>1.0104555724448455E-6</v>
      </c>
      <c r="N66" s="23">
        <f t="shared" si="71"/>
        <v>1.0338412682016978E-6</v>
      </c>
      <c r="O66" s="214">
        <f t="shared" si="72"/>
        <v>5.5019113327116062E-7</v>
      </c>
      <c r="P66" s="214">
        <f t="shared" si="73"/>
        <v>0</v>
      </c>
      <c r="Q66" s="24">
        <f t="shared" si="74"/>
        <v>0</v>
      </c>
      <c r="R66" s="115">
        <f t="shared" si="75"/>
        <v>0</v>
      </c>
      <c r="S66" s="97">
        <f t="shared" si="76"/>
        <v>0</v>
      </c>
      <c r="U66" s="171"/>
      <c r="V66" s="124">
        <f t="shared" si="78"/>
        <v>0</v>
      </c>
    </row>
    <row r="67" spans="1:22" ht="19.5" customHeight="1" thickBot="1" x14ac:dyDescent="0.3">
      <c r="A67" s="57"/>
      <c r="B67" s="2" t="s">
        <v>73</v>
      </c>
      <c r="C67" s="58">
        <v>20779637</v>
      </c>
      <c r="D67" s="170">
        <v>19916700</v>
      </c>
      <c r="E67" s="170">
        <v>22402456</v>
      </c>
      <c r="F67" s="48">
        <v>22034718</v>
      </c>
      <c r="G67" s="48">
        <v>21482288</v>
      </c>
      <c r="H67" s="17">
        <v>20970185</v>
      </c>
      <c r="I67" s="15">
        <v>5732400</v>
      </c>
      <c r="J67" s="204">
        <v>5143101</v>
      </c>
      <c r="L67" s="96">
        <f t="shared" si="69"/>
        <v>5.3838894496873971E-2</v>
      </c>
      <c r="M67" s="23">
        <f t="shared" si="70"/>
        <v>4.8377260816615995E-2</v>
      </c>
      <c r="N67" s="23">
        <f t="shared" si="71"/>
        <v>5.1014501149499417E-2</v>
      </c>
      <c r="O67" s="214">
        <f t="shared" si="72"/>
        <v>4.7542378304825259E-2</v>
      </c>
      <c r="P67" s="214">
        <f t="shared" si="73"/>
        <v>4.3453689951932536E-2</v>
      </c>
      <c r="Q67" s="24">
        <f t="shared" si="74"/>
        <v>3.9285404165524854E-2</v>
      </c>
      <c r="R67" s="115">
        <f t="shared" si="75"/>
        <v>4.3444489251763328E-2</v>
      </c>
      <c r="S67" s="97">
        <f t="shared" si="76"/>
        <v>4.299805513491451E-2</v>
      </c>
      <c r="U67" s="171">
        <f t="shared" si="77"/>
        <v>-0.10280144442118484</v>
      </c>
      <c r="V67" s="124">
        <f t="shared" si="78"/>
        <v>-4.4643411684881784E-2</v>
      </c>
    </row>
    <row r="68" spans="1:22" ht="19.5" customHeight="1" thickBot="1" x14ac:dyDescent="0.3">
      <c r="A68" s="93" t="s">
        <v>23</v>
      </c>
      <c r="B68" s="119"/>
      <c r="C68" s="174">
        <f>C46+C57</f>
        <v>847034616</v>
      </c>
      <c r="D68" s="103">
        <f>D46+D57</f>
        <v>929528130</v>
      </c>
      <c r="E68" s="103">
        <f>E46+E57</f>
        <v>975792310</v>
      </c>
      <c r="F68" s="103">
        <f>F46+F57</f>
        <v>1051978311</v>
      </c>
      <c r="G68" s="103">
        <f t="shared" ref="G68" si="79">G46+G57</f>
        <v>815849621</v>
      </c>
      <c r="H68" s="303">
        <f>H46+H57</f>
        <v>814318000</v>
      </c>
      <c r="I68" s="209">
        <f>I46+I57</f>
        <v>151006876</v>
      </c>
      <c r="J68" s="205">
        <f>J46+J57</f>
        <v>228379486</v>
      </c>
      <c r="L68" s="172">
        <f>L46+L57</f>
        <v>1</v>
      </c>
      <c r="M68" s="175">
        <f>M46+M57</f>
        <v>1</v>
      </c>
      <c r="N68" s="175">
        <f>N46+N57</f>
        <v>1</v>
      </c>
      <c r="O68" s="175">
        <f>O46+O57</f>
        <v>1</v>
      </c>
      <c r="P68" s="175">
        <f>P46+P57</f>
        <v>1</v>
      </c>
      <c r="Q68" s="176">
        <f>Q46+Q57</f>
        <v>1</v>
      </c>
      <c r="R68" s="286">
        <f>R57+R46</f>
        <v>1</v>
      </c>
      <c r="S68" s="213">
        <f>S57+S46</f>
        <v>1</v>
      </c>
      <c r="U68" s="289">
        <f t="shared" si="52"/>
        <v>0.51237805886402155</v>
      </c>
      <c r="V68" s="288">
        <f t="shared" si="53"/>
        <v>0</v>
      </c>
    </row>
    <row r="69" spans="1:22" ht="19.5" customHeight="1" x14ac:dyDescent="0.25">
      <c r="A69" s="57"/>
      <c r="B69" s="2" t="s">
        <v>67</v>
      </c>
      <c r="C69" s="15">
        <f>C47+C58</f>
        <v>223895118</v>
      </c>
      <c r="D69" s="16">
        <f>D47+D58</f>
        <v>234049410</v>
      </c>
      <c r="E69" s="16">
        <f>E47+E58</f>
        <v>238364551</v>
      </c>
      <c r="F69" s="16">
        <f>F47+F58</f>
        <v>260375860</v>
      </c>
      <c r="G69" s="16">
        <f t="shared" ref="G69" si="80">G47+G58</f>
        <v>197463432</v>
      </c>
      <c r="H69" s="304">
        <f>H47+H58</f>
        <v>177807995</v>
      </c>
      <c r="I69" s="302">
        <f t="shared" ref="I69:J69" si="81">I47+I58</f>
        <v>33319806</v>
      </c>
      <c r="J69" s="204">
        <f t="shared" si="81"/>
        <v>57583016</v>
      </c>
      <c r="K69" s="5"/>
      <c r="L69" s="96">
        <f t="shared" ref="L69:L78" si="82">C69/$C$68</f>
        <v>0.26432817947548909</v>
      </c>
      <c r="M69" s="23">
        <f t="shared" ref="M69:M78" si="83">D69/$D$68</f>
        <v>0.2517937891777412</v>
      </c>
      <c r="N69" s="23">
        <f t="shared" ref="N69:N78" si="84">E69/$E$68</f>
        <v>0.24427795603349242</v>
      </c>
      <c r="O69" s="214">
        <f>F69/$F$68</f>
        <v>0.24751067324999251</v>
      </c>
      <c r="P69" s="214">
        <f>G69/$G$68</f>
        <v>0.24203410397858113</v>
      </c>
      <c r="Q69" s="24">
        <f>H69/$H$68</f>
        <v>0.21835203814725943</v>
      </c>
      <c r="R69" s="115">
        <f>I69/$I$68</f>
        <v>0.22065091923363808</v>
      </c>
      <c r="S69" s="97">
        <f>J69/$J$68</f>
        <v>0.25213742708922637</v>
      </c>
      <c r="U69" s="127">
        <f t="shared" si="52"/>
        <v>0.72819181480228301</v>
      </c>
      <c r="V69" s="128">
        <f t="shared" si="53"/>
        <v>3.148650785558829</v>
      </c>
    </row>
    <row r="70" spans="1:22" ht="19.5" customHeight="1" x14ac:dyDescent="0.25">
      <c r="A70" s="57"/>
      <c r="B70" s="2" t="s">
        <v>68</v>
      </c>
      <c r="C70" s="15">
        <f>C48+C59</f>
        <v>29126634</v>
      </c>
      <c r="D70" s="16">
        <f>D48+D59</f>
        <v>36097098</v>
      </c>
      <c r="E70" s="16">
        <f>E48+E59</f>
        <v>36531565</v>
      </c>
      <c r="F70" s="16">
        <f>F48+F59</f>
        <v>40065136</v>
      </c>
      <c r="G70" s="16">
        <f t="shared" ref="G70" si="85">G48+G59</f>
        <v>19515968</v>
      </c>
      <c r="H70" s="17">
        <f>H48+H59</f>
        <v>19606464</v>
      </c>
      <c r="I70" s="302">
        <f t="shared" ref="I70:J70" si="86">I48+I59</f>
        <v>1107645</v>
      </c>
      <c r="J70" s="204">
        <f t="shared" si="86"/>
        <v>6538339</v>
      </c>
      <c r="K70" s="5"/>
      <c r="L70" s="96">
        <f t="shared" ref="L70:L78" si="87">C70/$C$68</f>
        <v>3.4386592294830133E-2</v>
      </c>
      <c r="M70" s="23">
        <f t="shared" ref="M70:M78" si="88">D70/$D$68</f>
        <v>3.8833787633731964E-2</v>
      </c>
      <c r="N70" s="23">
        <f t="shared" ref="N70:N78" si="89">E70/$E$68</f>
        <v>3.7437848838960411E-2</v>
      </c>
      <c r="O70" s="214">
        <f t="shared" ref="O70:O78" si="90">F70/$F$68</f>
        <v>3.8085515244049552E-2</v>
      </c>
      <c r="P70" s="214">
        <f t="shared" ref="P70:P78" si="91">G70/$G$68</f>
        <v>2.3921035810593336E-2</v>
      </c>
      <c r="Q70" s="24">
        <f t="shared" ref="Q70:Q78" si="92">H70/$H$68</f>
        <v>2.4077159045974669E-2</v>
      </c>
      <c r="R70" s="115">
        <f t="shared" ref="R70:R78" si="93">I70/$I$68</f>
        <v>7.3350633384402977E-3</v>
      </c>
      <c r="S70" s="97">
        <f t="shared" ref="S70:S78" si="94">J70/$J$68</f>
        <v>2.862927452249367E-2</v>
      </c>
      <c r="U70" s="171">
        <f t="shared" ref="U70:U78" si="95">(J70-I70)/I70</f>
        <v>4.9029192566210291</v>
      </c>
      <c r="V70" s="124">
        <f t="shared" ref="V70:V78" si="96">(S70-R70)*100</f>
        <v>2.1294211184053369</v>
      </c>
    </row>
    <row r="71" spans="1:22" ht="19.5" customHeight="1" x14ac:dyDescent="0.25">
      <c r="A71" s="57"/>
      <c r="B71" s="2" t="s">
        <v>75</v>
      </c>
      <c r="C71" s="15">
        <f>C49+C60</f>
        <v>40804</v>
      </c>
      <c r="D71" s="16">
        <f>D49+D60</f>
        <v>80734</v>
      </c>
      <c r="E71" s="16">
        <f>E49+E60</f>
        <v>122357</v>
      </c>
      <c r="F71" s="16">
        <f>F49+F60</f>
        <v>61316</v>
      </c>
      <c r="G71" s="16">
        <f t="shared" ref="G71" si="97">G49+G60</f>
        <v>53636</v>
      </c>
      <c r="H71" s="17">
        <f>H49+H60</f>
        <v>33414</v>
      </c>
      <c r="I71" s="302">
        <f t="shared" ref="I71:J71" si="98">I49+I60</f>
        <v>1542</v>
      </c>
      <c r="J71" s="204">
        <f t="shared" si="98"/>
        <v>8509</v>
      </c>
      <c r="K71" s="5"/>
      <c r="L71" s="96">
        <f t="shared" si="87"/>
        <v>4.8172765586241401E-5</v>
      </c>
      <c r="M71" s="23">
        <f t="shared" si="88"/>
        <v>8.6854821703997277E-5</v>
      </c>
      <c r="N71" s="23">
        <f t="shared" si="89"/>
        <v>1.2539246184467266E-4</v>
      </c>
      <c r="O71" s="214">
        <f t="shared" si="90"/>
        <v>5.8286372788155323E-5</v>
      </c>
      <c r="P71" s="214">
        <f t="shared" si="91"/>
        <v>6.5742507711479339E-5</v>
      </c>
      <c r="Q71" s="24">
        <f t="shared" si="92"/>
        <v>4.103310991529108E-5</v>
      </c>
      <c r="R71" s="115">
        <f t="shared" si="93"/>
        <v>1.0211455536633974E-5</v>
      </c>
      <c r="S71" s="97">
        <f t="shared" si="94"/>
        <v>3.7258162495382792E-5</v>
      </c>
      <c r="U71" s="171">
        <f t="shared" si="95"/>
        <v>4.5181582360570687</v>
      </c>
      <c r="V71" s="124">
        <f t="shared" si="96"/>
        <v>2.7046706958748818E-3</v>
      </c>
    </row>
    <row r="72" spans="1:22" ht="19.5" customHeight="1" x14ac:dyDescent="0.25">
      <c r="A72" s="57"/>
      <c r="B72" s="2" t="s">
        <v>69</v>
      </c>
      <c r="C72" s="15">
        <f>C50+C61</f>
        <v>559497144</v>
      </c>
      <c r="D72" s="16">
        <f t="shared" ref="D72:J72" si="99">D50+D61</f>
        <v>622981068</v>
      </c>
      <c r="E72" s="16">
        <f t="shared" si="99"/>
        <v>661742531</v>
      </c>
      <c r="F72" s="16">
        <f t="shared" ref="F72" si="100">F50+F61</f>
        <v>713551552</v>
      </c>
      <c r="G72" s="16">
        <f t="shared" ref="G72" si="101">G50+G61</f>
        <v>565127919</v>
      </c>
      <c r="H72" s="17">
        <f t="shared" si="99"/>
        <v>585438718</v>
      </c>
      <c r="I72" s="302">
        <f t="shared" si="99"/>
        <v>109109416</v>
      </c>
      <c r="J72" s="204">
        <f t="shared" si="99"/>
        <v>155881354</v>
      </c>
      <c r="K72" s="5"/>
      <c r="L72" s="96">
        <f t="shared" si="87"/>
        <v>0.6605363386943327</v>
      </c>
      <c r="M72" s="23">
        <f t="shared" si="88"/>
        <v>0.67021217313778336</v>
      </c>
      <c r="N72" s="23">
        <f t="shared" si="89"/>
        <v>0.67815919865160645</v>
      </c>
      <c r="O72" s="214">
        <f t="shared" si="90"/>
        <v>0.67829492731813557</v>
      </c>
      <c r="P72" s="214">
        <f t="shared" si="91"/>
        <v>0.69268637804515198</v>
      </c>
      <c r="Q72" s="24">
        <f t="shared" si="92"/>
        <v>0.71893132412644689</v>
      </c>
      <c r="R72" s="115">
        <f t="shared" si="93"/>
        <v>0.7225460117458492</v>
      </c>
      <c r="S72" s="97">
        <f t="shared" si="94"/>
        <v>0.68255409770035125</v>
      </c>
      <c r="U72" s="171">
        <f t="shared" si="95"/>
        <v>0.42867004255618046</v>
      </c>
      <c r="V72" s="124">
        <f t="shared" si="96"/>
        <v>-3.9991914045497956</v>
      </c>
    </row>
    <row r="73" spans="1:22" ht="19.5" customHeight="1" x14ac:dyDescent="0.25">
      <c r="A73" s="57"/>
      <c r="B73" s="2" t="s">
        <v>70</v>
      </c>
      <c r="C73" s="15">
        <f>C51+C62</f>
        <v>13073936</v>
      </c>
      <c r="D73" s="16">
        <f t="shared" ref="D73:J73" si="102">D51+D62</f>
        <v>15814913</v>
      </c>
      <c r="E73" s="16">
        <f t="shared" si="102"/>
        <v>16252342</v>
      </c>
      <c r="F73" s="16">
        <f t="shared" ref="F73" si="103">F51+F62</f>
        <v>15132052</v>
      </c>
      <c r="G73" s="16">
        <f t="shared" ref="G73" si="104">G51+G62</f>
        <v>11722229</v>
      </c>
      <c r="H73" s="17">
        <f t="shared" si="102"/>
        <v>9691352</v>
      </c>
      <c r="I73" s="302">
        <f t="shared" si="102"/>
        <v>1714330</v>
      </c>
      <c r="J73" s="204">
        <f t="shared" si="102"/>
        <v>2967449</v>
      </c>
      <c r="K73" s="5"/>
      <c r="L73" s="96">
        <f t="shared" si="87"/>
        <v>1.5434948882891935E-2</v>
      </c>
      <c r="M73" s="23">
        <f t="shared" si="88"/>
        <v>1.7013915436857194E-2</v>
      </c>
      <c r="N73" s="23">
        <f t="shared" si="89"/>
        <v>1.6655534003952133E-2</v>
      </c>
      <c r="O73" s="214">
        <f t="shared" si="90"/>
        <v>1.4384376409448616E-2</v>
      </c>
      <c r="P73" s="214">
        <f t="shared" si="91"/>
        <v>1.4368124588489574E-2</v>
      </c>
      <c r="Q73" s="24">
        <f t="shared" si="92"/>
        <v>1.1901188479193633E-2</v>
      </c>
      <c r="R73" s="115">
        <f t="shared" si="93"/>
        <v>1.135266184832537E-2</v>
      </c>
      <c r="S73" s="97">
        <f t="shared" si="94"/>
        <v>1.2993500650929742E-2</v>
      </c>
      <c r="U73" s="171">
        <f t="shared" si="95"/>
        <v>0.73096720001399962</v>
      </c>
      <c r="V73" s="124">
        <f t="shared" si="96"/>
        <v>0.16408388026043721</v>
      </c>
    </row>
    <row r="74" spans="1:22" ht="19.5" customHeight="1" x14ac:dyDescent="0.25">
      <c r="A74" s="57"/>
      <c r="B74" s="321" t="s">
        <v>93</v>
      </c>
      <c r="C74" s="15"/>
      <c r="D74" s="16"/>
      <c r="E74" s="16"/>
      <c r="F74" s="16"/>
      <c r="G74" s="16"/>
      <c r="H74" s="17"/>
      <c r="I74" s="302">
        <f t="shared" ref="I74:J74" si="105">I52+I63</f>
        <v>246</v>
      </c>
      <c r="J74" s="204">
        <f t="shared" si="105"/>
        <v>50280</v>
      </c>
      <c r="K74" s="5"/>
      <c r="L74" s="96">
        <f t="shared" si="87"/>
        <v>0</v>
      </c>
      <c r="M74" s="23">
        <f t="shared" si="88"/>
        <v>0</v>
      </c>
      <c r="N74" s="23">
        <f t="shared" si="89"/>
        <v>0</v>
      </c>
      <c r="O74" s="214">
        <f t="shared" si="90"/>
        <v>0</v>
      </c>
      <c r="P74" s="214">
        <f t="shared" si="91"/>
        <v>0</v>
      </c>
      <c r="Q74" s="24">
        <f t="shared" si="92"/>
        <v>0</v>
      </c>
      <c r="R74" s="115">
        <f t="shared" si="93"/>
        <v>1.6290648910583383E-6</v>
      </c>
      <c r="S74" s="97">
        <f t="shared" si="94"/>
        <v>2.2015987898317627E-4</v>
      </c>
      <c r="U74" s="171">
        <f t="shared" si="95"/>
        <v>203.39024390243901</v>
      </c>
      <c r="V74" s="124">
        <f t="shared" si="96"/>
        <v>2.1853081409211796E-2</v>
      </c>
    </row>
    <row r="75" spans="1:22" ht="19.5" customHeight="1" x14ac:dyDescent="0.25">
      <c r="A75" s="57"/>
      <c r="B75" s="2" t="s">
        <v>71</v>
      </c>
      <c r="C75" s="15"/>
      <c r="D75" s="16"/>
      <c r="E75" s="16">
        <f t="shared" ref="E75:J75" si="106">E53+E64</f>
        <v>456</v>
      </c>
      <c r="F75" s="16">
        <f t="shared" ref="F75" si="107">F53+F64</f>
        <v>4573</v>
      </c>
      <c r="G75" s="16">
        <f t="shared" ref="G75" si="108">G53+G64</f>
        <v>2004</v>
      </c>
      <c r="H75" s="17">
        <f t="shared" si="106"/>
        <v>0</v>
      </c>
      <c r="I75" s="302">
        <f t="shared" si="106"/>
        <v>0</v>
      </c>
      <c r="J75" s="204">
        <f t="shared" si="106"/>
        <v>0</v>
      </c>
      <c r="K75" s="5"/>
      <c r="L75" s="96">
        <f t="shared" si="87"/>
        <v>0</v>
      </c>
      <c r="M75" s="23">
        <f t="shared" si="88"/>
        <v>0</v>
      </c>
      <c r="N75" s="23">
        <f t="shared" si="89"/>
        <v>4.6731255752568906E-7</v>
      </c>
      <c r="O75" s="214">
        <f t="shared" si="90"/>
        <v>4.3470477976422844E-6</v>
      </c>
      <c r="P75" s="214">
        <f t="shared" si="91"/>
        <v>2.4563350259863639E-6</v>
      </c>
      <c r="Q75" s="24">
        <f t="shared" si="92"/>
        <v>0</v>
      </c>
      <c r="R75" s="115">
        <f t="shared" si="93"/>
        <v>0</v>
      </c>
      <c r="S75" s="97">
        <f t="shared" si="94"/>
        <v>0</v>
      </c>
      <c r="U75" s="171"/>
      <c r="V75" s="124">
        <f t="shared" si="96"/>
        <v>0</v>
      </c>
    </row>
    <row r="76" spans="1:22" ht="19.5" customHeight="1" x14ac:dyDescent="0.25">
      <c r="A76" s="57"/>
      <c r="B76" s="321" t="s">
        <v>94</v>
      </c>
      <c r="C76" s="15"/>
      <c r="D76" s="16"/>
      <c r="E76" s="16"/>
      <c r="F76" s="16"/>
      <c r="G76" s="16"/>
      <c r="H76" s="17"/>
      <c r="I76" s="302">
        <f t="shared" ref="I76:J76" si="109">I54+I65</f>
        <v>0</v>
      </c>
      <c r="J76" s="204">
        <f t="shared" si="109"/>
        <v>25024</v>
      </c>
      <c r="K76" s="5"/>
      <c r="L76" s="96">
        <f t="shared" si="87"/>
        <v>0</v>
      </c>
      <c r="M76" s="23">
        <f t="shared" si="88"/>
        <v>0</v>
      </c>
      <c r="N76" s="23">
        <f t="shared" si="89"/>
        <v>0</v>
      </c>
      <c r="O76" s="214">
        <f t="shared" si="90"/>
        <v>0</v>
      </c>
      <c r="P76" s="214">
        <f t="shared" si="91"/>
        <v>0</v>
      </c>
      <c r="Q76" s="24">
        <f t="shared" si="92"/>
        <v>0</v>
      </c>
      <c r="R76" s="115">
        <f t="shared" si="93"/>
        <v>0</v>
      </c>
      <c r="S76" s="97">
        <f t="shared" si="94"/>
        <v>1.0957201296091892E-4</v>
      </c>
      <c r="U76" s="171"/>
      <c r="V76" s="124">
        <f t="shared" si="96"/>
        <v>1.0957201296091892E-2</v>
      </c>
    </row>
    <row r="77" spans="1:22" ht="19.5" customHeight="1" x14ac:dyDescent="0.25">
      <c r="A77" s="57"/>
      <c r="B77" s="2" t="s">
        <v>72</v>
      </c>
      <c r="C77" s="15"/>
      <c r="D77" s="16">
        <f t="shared" ref="D77:J77" si="110">D55+D66</f>
        <v>416</v>
      </c>
      <c r="E77" s="16">
        <f t="shared" si="110"/>
        <v>454</v>
      </c>
      <c r="F77" s="16">
        <f t="shared" ref="F77" si="111">F55+F66</f>
        <v>255</v>
      </c>
      <c r="G77" s="16">
        <f t="shared" ref="G77" si="112">G55+G66</f>
        <v>0</v>
      </c>
      <c r="H77" s="17">
        <f t="shared" si="110"/>
        <v>0</v>
      </c>
      <c r="I77" s="302">
        <f t="shared" si="110"/>
        <v>0</v>
      </c>
      <c r="J77" s="204">
        <f t="shared" si="110"/>
        <v>0</v>
      </c>
      <c r="K77" s="5"/>
      <c r="L77" s="96">
        <f t="shared" si="87"/>
        <v>0</v>
      </c>
      <c r="M77" s="23">
        <f t="shared" si="88"/>
        <v>4.4753890342189E-7</v>
      </c>
      <c r="N77" s="23">
        <f t="shared" si="89"/>
        <v>4.6526294104531324E-7</v>
      </c>
      <c r="O77" s="214">
        <f t="shared" si="90"/>
        <v>2.424004348127668E-7</v>
      </c>
      <c r="P77" s="214">
        <f t="shared" si="91"/>
        <v>0</v>
      </c>
      <c r="Q77" s="24">
        <f t="shared" si="92"/>
        <v>0</v>
      </c>
      <c r="R77" s="115">
        <f t="shared" si="93"/>
        <v>0</v>
      </c>
      <c r="S77" s="97">
        <f t="shared" si="94"/>
        <v>0</v>
      </c>
      <c r="U77" s="171"/>
      <c r="V77" s="124">
        <f t="shared" si="96"/>
        <v>0</v>
      </c>
    </row>
    <row r="78" spans="1:22" ht="19.5" customHeight="1" thickBot="1" x14ac:dyDescent="0.3">
      <c r="A78" s="167"/>
      <c r="B78" s="168" t="s">
        <v>73</v>
      </c>
      <c r="C78" s="58">
        <f>C56+C67</f>
        <v>21400980</v>
      </c>
      <c r="D78" s="170">
        <f t="shared" ref="D78:J78" si="113">D56+D67</f>
        <v>20504491</v>
      </c>
      <c r="E78" s="170">
        <f t="shared" si="113"/>
        <v>22778054</v>
      </c>
      <c r="F78" s="170">
        <f t="shared" ref="F78" si="114">F56+F67</f>
        <v>22787567</v>
      </c>
      <c r="G78" s="170">
        <f t="shared" ref="G78" si="115">G56+G67</f>
        <v>21964433</v>
      </c>
      <c r="H78" s="59">
        <f t="shared" si="113"/>
        <v>21558179</v>
      </c>
      <c r="I78" s="58">
        <f t="shared" si="113"/>
        <v>5753891</v>
      </c>
      <c r="J78" s="282">
        <f t="shared" si="113"/>
        <v>5325515</v>
      </c>
      <c r="K78" s="5"/>
      <c r="L78" s="173">
        <f t="shared" si="87"/>
        <v>2.5265767886869926E-2</v>
      </c>
      <c r="M78" s="99">
        <f t="shared" si="88"/>
        <v>2.2059032253278876E-2</v>
      </c>
      <c r="N78" s="99">
        <f t="shared" si="89"/>
        <v>2.3343137434645288E-2</v>
      </c>
      <c r="O78" s="535">
        <f t="shared" si="90"/>
        <v>2.1661631957353159E-2</v>
      </c>
      <c r="P78" s="535">
        <f t="shared" si="91"/>
        <v>2.6922158734446481E-2</v>
      </c>
      <c r="Q78" s="113">
        <f t="shared" si="92"/>
        <v>2.6473906999476864E-2</v>
      </c>
      <c r="R78" s="284">
        <f t="shared" si="93"/>
        <v>3.8103503313319319E-2</v>
      </c>
      <c r="S78" s="285">
        <f t="shared" si="94"/>
        <v>2.3318709982559468E-2</v>
      </c>
      <c r="U78" s="129">
        <f t="shared" si="95"/>
        <v>-7.4449794061097085E-2</v>
      </c>
      <c r="V78" s="126">
        <f t="shared" si="96"/>
        <v>-1.4784793330759851</v>
      </c>
    </row>
    <row r="79" spans="1:22" ht="19.5" customHeight="1" x14ac:dyDescent="0.25"/>
    <row r="80" spans="1:22" ht="19.5" customHeight="1" x14ac:dyDescent="0.25"/>
    <row r="81" spans="1:12" x14ac:dyDescent="0.25">
      <c r="A81" s="1" t="s">
        <v>29</v>
      </c>
      <c r="L81" s="1" t="str">
        <f>U3</f>
        <v>VARIAÇÃO (JAN.-MAR)</v>
      </c>
    </row>
    <row r="82" spans="1:12" ht="15.75" thickBot="1" x14ac:dyDescent="0.3"/>
    <row r="83" spans="1:12" ht="24" customHeight="1" x14ac:dyDescent="0.25">
      <c r="A83" s="474" t="s">
        <v>81</v>
      </c>
      <c r="B83" s="509"/>
      <c r="C83" s="476">
        <v>2016</v>
      </c>
      <c r="D83" s="478">
        <v>2017</v>
      </c>
      <c r="E83" s="478">
        <v>2018</v>
      </c>
      <c r="F83" s="478">
        <v>2019</v>
      </c>
      <c r="G83" s="478">
        <v>2020</v>
      </c>
      <c r="H83" s="482">
        <v>2021</v>
      </c>
      <c r="I83" s="484" t="str">
        <f>I5</f>
        <v>janeiro - março</v>
      </c>
      <c r="J83" s="485"/>
      <c r="L83" s="480" t="s">
        <v>91</v>
      </c>
    </row>
    <row r="84" spans="1:12" ht="20.25" customHeight="1" thickBot="1" x14ac:dyDescent="0.3">
      <c r="A84" s="475"/>
      <c r="B84" s="510"/>
      <c r="C84" s="493"/>
      <c r="D84" s="492"/>
      <c r="E84" s="492"/>
      <c r="F84" s="492"/>
      <c r="G84" s="492"/>
      <c r="H84" s="502"/>
      <c r="I84" s="246">
        <v>2021</v>
      </c>
      <c r="J84" s="203">
        <v>2022</v>
      </c>
      <c r="L84" s="481"/>
    </row>
    <row r="85" spans="1:12" ht="20.100000000000001" customHeight="1" thickBot="1" x14ac:dyDescent="0.3">
      <c r="A85" s="10" t="s">
        <v>39</v>
      </c>
      <c r="B85" s="11"/>
      <c r="C85" s="512">
        <f>C46/C7</f>
        <v>6.2654848542489967</v>
      </c>
      <c r="D85" s="513">
        <f>D46/D7</f>
        <v>6.4560462042243847</v>
      </c>
      <c r="E85" s="513">
        <f>E46/E7</f>
        <v>6.5952788640868016</v>
      </c>
      <c r="F85" s="513">
        <f t="shared" ref="F85:G85" si="116">F46/F7</f>
        <v>6.597898551477746</v>
      </c>
      <c r="G85" s="513">
        <f t="shared" si="116"/>
        <v>6.5158736215155306</v>
      </c>
      <c r="H85" s="514">
        <f>H46/H7</f>
        <v>6.711366941262896</v>
      </c>
      <c r="I85" s="290">
        <f>I46/I7</f>
        <v>6.1626445017551026</v>
      </c>
      <c r="J85" s="291">
        <f>J46/J7</f>
        <v>6.7278827049302166</v>
      </c>
      <c r="K85" s="523"/>
      <c r="L85" s="55">
        <f>(J85-I85)/I85</f>
        <v>9.1720072935269237E-2</v>
      </c>
    </row>
    <row r="86" spans="1:12" ht="20.100000000000001" customHeight="1" x14ac:dyDescent="0.25">
      <c r="A86" s="57"/>
      <c r="B86" s="166" t="s">
        <v>67</v>
      </c>
      <c r="C86" s="512">
        <f t="shared" ref="C86:J86" si="117">C47/C8</f>
        <v>4.0065269977466658</v>
      </c>
      <c r="D86" s="513">
        <f t="shared" si="117"/>
        <v>4.0122677825404391</v>
      </c>
      <c r="E86" s="513">
        <f t="shared" si="117"/>
        <v>3.9288679671800066</v>
      </c>
      <c r="F86" s="513">
        <f t="shared" si="117"/>
        <v>3.9346168082813922</v>
      </c>
      <c r="G86" s="513">
        <f t="shared" si="117"/>
        <v>3.9813012875264353</v>
      </c>
      <c r="H86" s="514">
        <f t="shared" si="117"/>
        <v>3.9686213157569217</v>
      </c>
      <c r="I86" s="515">
        <f t="shared" si="117"/>
        <v>3.9622915753405699</v>
      </c>
      <c r="J86" s="516">
        <f t="shared" si="117"/>
        <v>4.1416243198321485</v>
      </c>
      <c r="K86" s="523"/>
      <c r="L86" s="55">
        <f t="shared" ref="L86:L117" si="118">(J86-I86)/I86</f>
        <v>4.5259855586514859E-2</v>
      </c>
    </row>
    <row r="87" spans="1:12" ht="20.100000000000001" customHeight="1" x14ac:dyDescent="0.25">
      <c r="A87" s="57"/>
      <c r="B87" s="166" t="s">
        <v>68</v>
      </c>
      <c r="C87" s="53">
        <f t="shared" ref="C87:J87" si="119">C48/C9</f>
        <v>4.8232437581677328</v>
      </c>
      <c r="D87" s="41">
        <f t="shared" si="119"/>
        <v>4.9536346885160132</v>
      </c>
      <c r="E87" s="41">
        <f t="shared" si="119"/>
        <v>4.6595370518236487</v>
      </c>
      <c r="F87" s="41">
        <f t="shared" si="119"/>
        <v>4.4997990594881774</v>
      </c>
      <c r="G87" s="41">
        <f t="shared" si="119"/>
        <v>4.1349631919918277</v>
      </c>
      <c r="H87" s="159">
        <f t="shared" si="119"/>
        <v>4.3475899518749754</v>
      </c>
      <c r="I87" s="53">
        <f t="shared" si="119"/>
        <v>4.1131084349962048</v>
      </c>
      <c r="J87" s="192">
        <f t="shared" si="119"/>
        <v>4.6944773665216655</v>
      </c>
      <c r="K87" s="534"/>
      <c r="L87" s="43">
        <f t="shared" si="118"/>
        <v>0.1413453938094382</v>
      </c>
    </row>
    <row r="88" spans="1:12" ht="20.100000000000001" customHeight="1" x14ac:dyDescent="0.25">
      <c r="A88" s="57"/>
      <c r="B88" s="166" t="s">
        <v>75</v>
      </c>
      <c r="C88" s="53">
        <f t="shared" ref="C88:J88" si="120">C49/C10</f>
        <v>1.2000470560555261</v>
      </c>
      <c r="D88" s="41">
        <f t="shared" si="120"/>
        <v>1.7223988223497535</v>
      </c>
      <c r="E88" s="41">
        <f t="shared" si="120"/>
        <v>1.7286945464820571</v>
      </c>
      <c r="F88" s="41">
        <f t="shared" si="120"/>
        <v>1.3900773782430587</v>
      </c>
      <c r="G88" s="41">
        <f t="shared" si="120"/>
        <v>1.3648760440850747</v>
      </c>
      <c r="H88" s="159">
        <f t="shared" si="120"/>
        <v>1.3558264698687108</v>
      </c>
      <c r="I88" s="53">
        <f t="shared" si="120"/>
        <v>1.243024302430243</v>
      </c>
      <c r="J88" s="192">
        <f t="shared" si="120"/>
        <v>1.3795395590142672</v>
      </c>
      <c r="K88" s="534"/>
      <c r="L88" s="43">
        <f t="shared" si="118"/>
        <v>0.10982509056107957</v>
      </c>
    </row>
    <row r="89" spans="1:12" ht="20.100000000000001" customHeight="1" x14ac:dyDescent="0.25">
      <c r="A89" s="57"/>
      <c r="B89" s="166" t="s">
        <v>69</v>
      </c>
      <c r="C89" s="53">
        <f t="shared" ref="C89:J89" si="121">C50/C11</f>
        <v>9.9465692397848233</v>
      </c>
      <c r="D89" s="41">
        <f t="shared" si="121"/>
        <v>10.215136737554323</v>
      </c>
      <c r="E89" s="41">
        <f t="shared" si="121"/>
        <v>10.77276660061475</v>
      </c>
      <c r="F89" s="41">
        <f t="shared" si="121"/>
        <v>10.836027491887181</v>
      </c>
      <c r="G89" s="41">
        <f t="shared" si="121"/>
        <v>10.763683724033019</v>
      </c>
      <c r="H89" s="159">
        <f t="shared" si="121"/>
        <v>11.113055212435553</v>
      </c>
      <c r="I89" s="53">
        <f t="shared" si="121"/>
        <v>9.9339537713431696</v>
      </c>
      <c r="J89" s="192">
        <f t="shared" si="121"/>
        <v>11.115480412022965</v>
      </c>
      <c r="K89" s="534"/>
      <c r="L89" s="43">
        <f t="shared" si="118"/>
        <v>0.11893820606334884</v>
      </c>
    </row>
    <row r="90" spans="1:12" ht="20.100000000000001" customHeight="1" x14ac:dyDescent="0.25">
      <c r="A90" s="57"/>
      <c r="B90" s="2" t="s">
        <v>70</v>
      </c>
      <c r="C90" s="53">
        <f t="shared" ref="C90:J90" si="122">C51/C12</f>
        <v>3.6729090278465959</v>
      </c>
      <c r="D90" s="41">
        <f t="shared" si="122"/>
        <v>3.5762013904781038</v>
      </c>
      <c r="E90" s="41">
        <f t="shared" si="122"/>
        <v>3.9869235975857715</v>
      </c>
      <c r="F90" s="41">
        <f t="shared" si="122"/>
        <v>4.1667815361614648</v>
      </c>
      <c r="G90" s="41">
        <f t="shared" si="122"/>
        <v>4.1544227226138304</v>
      </c>
      <c r="H90" s="159">
        <f t="shared" si="122"/>
        <v>3.9215671286989462</v>
      </c>
      <c r="I90" s="53">
        <f t="shared" si="122"/>
        <v>4.1156438084261753</v>
      </c>
      <c r="J90" s="192">
        <f t="shared" si="122"/>
        <v>4.4813687669357618</v>
      </c>
      <c r="K90" s="534"/>
      <c r="L90" s="43">
        <f t="shared" si="118"/>
        <v>8.8862150257225492E-2</v>
      </c>
    </row>
    <row r="91" spans="1:12" ht="20.100000000000001" customHeight="1" x14ac:dyDescent="0.25">
      <c r="A91" s="57"/>
      <c r="B91" s="511" t="s">
        <v>93</v>
      </c>
      <c r="C91" s="53"/>
      <c r="D91" s="41"/>
      <c r="E91" s="41"/>
      <c r="F91" s="41"/>
      <c r="G91" s="41"/>
      <c r="H91" s="159">
        <f t="shared" ref="C91:J91" si="123">H52/H13</f>
        <v>5.8844480257856571</v>
      </c>
      <c r="I91" s="53"/>
      <c r="J91" s="192">
        <f t="shared" si="123"/>
        <v>6.0595358224016147</v>
      </c>
      <c r="K91" s="534"/>
      <c r="L91" s="43"/>
    </row>
    <row r="92" spans="1:12" ht="20.100000000000001" customHeight="1" x14ac:dyDescent="0.25">
      <c r="A92" s="57"/>
      <c r="B92" s="2" t="s">
        <v>71</v>
      </c>
      <c r="C92" s="53"/>
      <c r="D92" s="41"/>
      <c r="E92" s="41"/>
      <c r="F92" s="41">
        <f t="shared" ref="C92:J92" si="124">F53/F14</f>
        <v>3.6082474226804124</v>
      </c>
      <c r="G92" s="41">
        <f t="shared" si="124"/>
        <v>3.610800744878957</v>
      </c>
      <c r="H92" s="159"/>
      <c r="I92" s="53"/>
      <c r="J92" s="192"/>
      <c r="K92" s="534"/>
      <c r="L92" s="43"/>
    </row>
    <row r="93" spans="1:12" ht="20.100000000000001" customHeight="1" x14ac:dyDescent="0.25">
      <c r="A93" s="57"/>
      <c r="B93" s="511" t="s">
        <v>94</v>
      </c>
      <c r="C93" s="53"/>
      <c r="D93" s="41"/>
      <c r="E93" s="41"/>
      <c r="F93" s="41"/>
      <c r="G93" s="41"/>
      <c r="H93" s="159"/>
      <c r="I93" s="53"/>
      <c r="J93" s="192"/>
      <c r="K93" s="534"/>
      <c r="L93" s="43"/>
    </row>
    <row r="94" spans="1:12" ht="20.100000000000001" customHeight="1" x14ac:dyDescent="0.25">
      <c r="A94" s="57"/>
      <c r="B94" s="2" t="s">
        <v>72</v>
      </c>
      <c r="C94" s="515"/>
      <c r="D94" s="517"/>
      <c r="E94" s="517"/>
      <c r="F94" s="517"/>
      <c r="G94" s="517"/>
      <c r="H94" s="518"/>
      <c r="I94" s="515"/>
      <c r="J94" s="516"/>
      <c r="K94" s="523"/>
      <c r="L94" s="114"/>
    </row>
    <row r="95" spans="1:12" ht="20.100000000000001" customHeight="1" thickBot="1" x14ac:dyDescent="0.3">
      <c r="A95" s="57"/>
      <c r="B95" s="2" t="s">
        <v>73</v>
      </c>
      <c r="C95" s="515">
        <f t="shared" ref="C95:J95" si="125">C56/C17</f>
        <v>1.8700899615654336</v>
      </c>
      <c r="D95" s="517">
        <f t="shared" si="125"/>
        <v>3.5003185946106892</v>
      </c>
      <c r="E95" s="517">
        <f t="shared" si="125"/>
        <v>2.6837821809061744</v>
      </c>
      <c r="F95" s="517">
        <f t="shared" si="125"/>
        <v>2.1013277584411889</v>
      </c>
      <c r="G95" s="517">
        <f t="shared" si="125"/>
        <v>1.9844379596893353</v>
      </c>
      <c r="H95" s="518">
        <f t="shared" si="125"/>
        <v>3.0139009913170063</v>
      </c>
      <c r="I95" s="515">
        <f t="shared" si="125"/>
        <v>1.8642435808466342</v>
      </c>
      <c r="J95" s="516">
        <f t="shared" si="125"/>
        <v>3.0202493501332848</v>
      </c>
      <c r="K95" s="523"/>
      <c r="L95" s="114">
        <f t="shared" si="118"/>
        <v>0.62009373730103334</v>
      </c>
    </row>
    <row r="96" spans="1:12" ht="20.100000000000001" customHeight="1" thickBot="1" x14ac:dyDescent="0.3">
      <c r="A96" s="10" t="s">
        <v>38</v>
      </c>
      <c r="B96" s="11"/>
      <c r="C96" s="52">
        <f t="shared" ref="C96:J96" si="126">C57/C18</f>
        <v>2.1054929034593952</v>
      </c>
      <c r="D96" s="178">
        <f t="shared" si="126"/>
        <v>2.1993873370347377</v>
      </c>
      <c r="E96" s="178">
        <f t="shared" si="126"/>
        <v>2.4032794086253029</v>
      </c>
      <c r="F96" s="178">
        <f t="shared" si="126"/>
        <v>2.4510261208484057</v>
      </c>
      <c r="G96" s="178">
        <f t="shared" si="126"/>
        <v>2.4547929984863042</v>
      </c>
      <c r="H96" s="158">
        <f t="shared" si="126"/>
        <v>2.5803624811842485</v>
      </c>
      <c r="I96" s="52">
        <f t="shared" si="126"/>
        <v>2.4972885633480462</v>
      </c>
      <c r="J96" s="191">
        <f t="shared" si="126"/>
        <v>2.5753859556123593</v>
      </c>
      <c r="K96" s="537"/>
      <c r="L96" s="30">
        <f t="shared" si="118"/>
        <v>3.1272874673165557E-2</v>
      </c>
    </row>
    <row r="97" spans="1:12" ht="20.100000000000001" customHeight="1" x14ac:dyDescent="0.25">
      <c r="A97" s="57"/>
      <c r="B97" s="2" t="s">
        <v>67</v>
      </c>
      <c r="C97" s="53">
        <f t="shared" ref="C97:J97" si="127">C58/C19</f>
        <v>1.1732775036210119</v>
      </c>
      <c r="D97" s="41">
        <f t="shared" si="127"/>
        <v>1.1874796190726833</v>
      </c>
      <c r="E97" s="41">
        <f t="shared" si="127"/>
        <v>1.3251389366944624</v>
      </c>
      <c r="F97" s="41">
        <f t="shared" si="127"/>
        <v>1.302815572222868</v>
      </c>
      <c r="G97" s="41">
        <f t="shared" si="127"/>
        <v>1.3416760243784003</v>
      </c>
      <c r="H97" s="159">
        <f t="shared" si="127"/>
        <v>1.3389427815866142</v>
      </c>
      <c r="I97" s="53">
        <f t="shared" si="127"/>
        <v>1.3674967345971807</v>
      </c>
      <c r="J97" s="192">
        <f t="shared" si="127"/>
        <v>1.3365013180794236</v>
      </c>
      <c r="K97" s="534"/>
      <c r="L97" s="43">
        <f t="shared" si="118"/>
        <v>-2.2665806603836082E-2</v>
      </c>
    </row>
    <row r="98" spans="1:12" ht="20.100000000000001" customHeight="1" x14ac:dyDescent="0.25">
      <c r="A98" s="57"/>
      <c r="B98" s="2" t="s">
        <v>68</v>
      </c>
      <c r="C98" s="53">
        <f t="shared" ref="C98:J98" si="128">C59/C20</f>
        <v>3.6237316798196169</v>
      </c>
      <c r="D98" s="41">
        <f t="shared" si="128"/>
        <v>3.5576735203907757</v>
      </c>
      <c r="E98" s="41">
        <f t="shared" si="128"/>
        <v>1.3755840856507735</v>
      </c>
      <c r="F98" s="41">
        <f t="shared" si="128"/>
        <v>1.1544637248743719</v>
      </c>
      <c r="G98" s="41">
        <f t="shared" si="128"/>
        <v>0.86937078651685396</v>
      </c>
      <c r="H98" s="159">
        <f t="shared" si="128"/>
        <v>1.1071609098567818</v>
      </c>
      <c r="I98" s="53">
        <f t="shared" si="128"/>
        <v>1.0881714202982482</v>
      </c>
      <c r="J98" s="192">
        <f t="shared" si="128"/>
        <v>0.22250174279392598</v>
      </c>
      <c r="K98" s="534"/>
      <c r="L98" s="43">
        <f t="shared" si="118"/>
        <v>-0.79552693753623649</v>
      </c>
    </row>
    <row r="99" spans="1:12" ht="20.100000000000001" customHeight="1" x14ac:dyDescent="0.25">
      <c r="A99" s="57"/>
      <c r="B99" s="2" t="s">
        <v>75</v>
      </c>
      <c r="C99" s="53"/>
      <c r="D99" s="41"/>
      <c r="E99" s="41"/>
      <c r="F99" s="41">
        <f t="shared" ref="C99:J99" si="129">F60/F21</f>
        <v>1.2164948453608246</v>
      </c>
      <c r="G99" s="41">
        <f t="shared" si="129"/>
        <v>1.2302371541501975</v>
      </c>
      <c r="H99" s="159">
        <f t="shared" si="129"/>
        <v>1.2196969696969697</v>
      </c>
      <c r="I99" s="53">
        <f t="shared" si="129"/>
        <v>1.2196969696969697</v>
      </c>
      <c r="J99" s="192"/>
      <c r="K99" s="534"/>
      <c r="L99" s="43">
        <f t="shared" si="118"/>
        <v>-1</v>
      </c>
    </row>
    <row r="100" spans="1:12" ht="20.100000000000001" customHeight="1" x14ac:dyDescent="0.25">
      <c r="A100" s="57"/>
      <c r="B100" s="2" t="s">
        <v>69</v>
      </c>
      <c r="C100" s="53">
        <f t="shared" ref="C100:J100" si="130">C61/C22</f>
        <v>3.1785179989742596</v>
      </c>
      <c r="D100" s="41">
        <f t="shared" si="130"/>
        <v>3.3413573521545992</v>
      </c>
      <c r="E100" s="41">
        <f t="shared" si="130"/>
        <v>3.5266265851486778</v>
      </c>
      <c r="F100" s="41">
        <f t="shared" si="130"/>
        <v>3.6651027093054456</v>
      </c>
      <c r="G100" s="41">
        <f t="shared" si="130"/>
        <v>3.722244907677593</v>
      </c>
      <c r="H100" s="159">
        <f t="shared" si="130"/>
        <v>3.8888972574423835</v>
      </c>
      <c r="I100" s="53">
        <f t="shared" si="130"/>
        <v>3.8314898810753606</v>
      </c>
      <c r="J100" s="192">
        <f t="shared" si="130"/>
        <v>3.9523138873030934</v>
      </c>
      <c r="K100" s="534"/>
      <c r="L100" s="43">
        <f t="shared" si="118"/>
        <v>3.1534470918091501E-2</v>
      </c>
    </row>
    <row r="101" spans="1:12" ht="20.100000000000001" customHeight="1" x14ac:dyDescent="0.25">
      <c r="A101" s="57"/>
      <c r="B101" s="2" t="s">
        <v>70</v>
      </c>
      <c r="C101" s="53">
        <f t="shared" ref="C101:J101" si="131">C62/C23</f>
        <v>1.0031370703872367</v>
      </c>
      <c r="D101" s="41">
        <f t="shared" si="131"/>
        <v>1.0001624546534269</v>
      </c>
      <c r="E101" s="41">
        <f t="shared" si="131"/>
        <v>1.0887527012298375</v>
      </c>
      <c r="F101" s="41">
        <f t="shared" si="131"/>
        <v>1.064066286926751</v>
      </c>
      <c r="G101" s="41">
        <f t="shared" si="131"/>
        <v>1.0530935899430136</v>
      </c>
      <c r="H101" s="159">
        <f t="shared" si="131"/>
        <v>1.0375502554831453</v>
      </c>
      <c r="I101" s="53">
        <f t="shared" si="131"/>
        <v>1.0523313676918693</v>
      </c>
      <c r="J101" s="192">
        <f t="shared" si="131"/>
        <v>1.0551637238185156</v>
      </c>
      <c r="K101" s="534"/>
      <c r="L101" s="43">
        <f t="shared" si="118"/>
        <v>2.691505939672489E-3</v>
      </c>
    </row>
    <row r="102" spans="1:12" ht="20.100000000000001" customHeight="1" x14ac:dyDescent="0.25">
      <c r="A102" s="57"/>
      <c r="B102" s="321" t="s">
        <v>93</v>
      </c>
      <c r="C102" s="53"/>
      <c r="D102" s="41"/>
      <c r="E102" s="41"/>
      <c r="F102" s="41"/>
      <c r="G102" s="41"/>
      <c r="H102" s="159">
        <f t="shared" ref="C102:J102" si="132">H63/H24</f>
        <v>5.8039322476989268</v>
      </c>
      <c r="I102" s="53">
        <f t="shared" si="132"/>
        <v>4.6415094339622645</v>
      </c>
      <c r="J102" s="192">
        <f t="shared" si="132"/>
        <v>6.9071762870514819</v>
      </c>
      <c r="K102" s="534"/>
      <c r="L102" s="43">
        <f t="shared" si="118"/>
        <v>0.48813147647857119</v>
      </c>
    </row>
    <row r="103" spans="1:12" ht="20.100000000000001" customHeight="1" x14ac:dyDescent="0.25">
      <c r="A103" s="57"/>
      <c r="B103" s="2" t="s">
        <v>71</v>
      </c>
      <c r="C103" s="53"/>
      <c r="D103" s="41"/>
      <c r="E103" s="41">
        <f t="shared" ref="C103:J103" si="133">E64/E25</f>
        <v>1.7142857142857142</v>
      </c>
      <c r="F103" s="41">
        <f t="shared" si="133"/>
        <v>1.6877828054298643</v>
      </c>
      <c r="G103" s="41">
        <f t="shared" si="133"/>
        <v>1.6666666666666667</v>
      </c>
      <c r="H103" s="159"/>
      <c r="I103" s="53"/>
      <c r="J103" s="192"/>
      <c r="K103" s="534"/>
      <c r="L103" s="43"/>
    </row>
    <row r="104" spans="1:12" ht="20.100000000000001" customHeight="1" x14ac:dyDescent="0.25">
      <c r="A104" s="57"/>
      <c r="B104" s="321" t="s">
        <v>94</v>
      </c>
      <c r="C104" s="53"/>
      <c r="D104" s="41"/>
      <c r="E104" s="41"/>
      <c r="F104" s="41"/>
      <c r="G104" s="41"/>
      <c r="H104" s="159">
        <f t="shared" ref="C104:J104" si="134">H65/H26</f>
        <v>3.2897235882652196</v>
      </c>
      <c r="I104" s="53"/>
      <c r="J104" s="192">
        <f t="shared" si="134"/>
        <v>3.5077095598542192</v>
      </c>
      <c r="K104" s="534"/>
      <c r="L104" s="43"/>
    </row>
    <row r="105" spans="1:12" ht="20.100000000000001" customHeight="1" x14ac:dyDescent="0.25">
      <c r="A105" s="57"/>
      <c r="B105" s="2" t="s">
        <v>72</v>
      </c>
      <c r="C105" s="53"/>
      <c r="D105" s="41">
        <f t="shared" ref="C105:J105" si="135">D66/D27</f>
        <v>17.333333333333332</v>
      </c>
      <c r="E105" s="41">
        <f t="shared" si="135"/>
        <v>15.655172413793103</v>
      </c>
      <c r="F105" s="41">
        <f t="shared" si="135"/>
        <v>11.590909090909092</v>
      </c>
      <c r="G105" s="41"/>
      <c r="H105" s="159"/>
      <c r="I105" s="53"/>
      <c r="J105" s="192"/>
      <c r="K105" s="534"/>
      <c r="L105" s="43"/>
    </row>
    <row r="106" spans="1:12" ht="20.100000000000001" customHeight="1" thickBot="1" x14ac:dyDescent="0.3">
      <c r="A106" s="57"/>
      <c r="B106" s="2" t="s">
        <v>73</v>
      </c>
      <c r="C106" s="53">
        <f t="shared" ref="C106:J106" si="136">C67/C28</f>
        <v>0.80850063389424598</v>
      </c>
      <c r="D106" s="41">
        <f t="shared" si="136"/>
        <v>0.82026955014475089</v>
      </c>
      <c r="E106" s="41">
        <f t="shared" si="136"/>
        <v>0.99512438068627362</v>
      </c>
      <c r="F106" s="41">
        <f t="shared" si="136"/>
        <v>1.0088468323360724</v>
      </c>
      <c r="G106" s="41">
        <f t="shared" si="136"/>
        <v>0.92898477535363178</v>
      </c>
      <c r="H106" s="159">
        <f t="shared" si="136"/>
        <v>0.89661373742079553</v>
      </c>
      <c r="I106" s="53">
        <f t="shared" si="136"/>
        <v>0.91163571212514938</v>
      </c>
      <c r="J106" s="192">
        <f t="shared" si="136"/>
        <v>0.94251020559256948</v>
      </c>
      <c r="K106" s="534"/>
      <c r="L106" s="43">
        <f t="shared" si="118"/>
        <v>3.3867139095996333E-2</v>
      </c>
    </row>
    <row r="107" spans="1:12" ht="20.100000000000001" customHeight="1" thickBot="1" x14ac:dyDescent="0.3">
      <c r="A107" s="93" t="s">
        <v>23</v>
      </c>
      <c r="B107" s="119"/>
      <c r="C107" s="538">
        <f t="shared" ref="C107:J107" si="137">C68/C29</f>
        <v>3.2971313478721176</v>
      </c>
      <c r="D107" s="539">
        <f t="shared" si="137"/>
        <v>3.4762310257382754</v>
      </c>
      <c r="E107" s="539">
        <f t="shared" si="137"/>
        <v>3.6948644296680007</v>
      </c>
      <c r="F107" s="539">
        <f t="shared" si="137"/>
        <v>3.780152447995448</v>
      </c>
      <c r="G107" s="539">
        <f t="shared" si="137"/>
        <v>3.2539215675912532</v>
      </c>
      <c r="H107" s="540">
        <f t="shared" si="137"/>
        <v>3.2747539728064616</v>
      </c>
      <c r="I107" s="524">
        <f t="shared" si="137"/>
        <v>2.6999708219751239</v>
      </c>
      <c r="J107" s="292">
        <f t="shared" si="137"/>
        <v>3.6475893968467847</v>
      </c>
      <c r="K107" s="523"/>
      <c r="L107" s="117">
        <f t="shared" si="118"/>
        <v>0.35097363540337978</v>
      </c>
    </row>
    <row r="108" spans="1:12" ht="20.100000000000001" customHeight="1" x14ac:dyDescent="0.25">
      <c r="A108" s="57"/>
      <c r="B108" s="2" t="s">
        <v>67</v>
      </c>
      <c r="C108" s="519">
        <f t="shared" ref="C108:J108" si="138">C69/C30</f>
        <v>2.2260229285559912</v>
      </c>
      <c r="D108" s="520">
        <f t="shared" si="138"/>
        <v>2.2370420244672511</v>
      </c>
      <c r="E108" s="520">
        <f t="shared" si="138"/>
        <v>2.328417268555337</v>
      </c>
      <c r="F108" s="520">
        <f t="shared" si="138"/>
        <v>2.3256399883317789</v>
      </c>
      <c r="G108" s="520">
        <f t="shared" si="138"/>
        <v>1.9842269461173878</v>
      </c>
      <c r="H108" s="521">
        <f t="shared" si="138"/>
        <v>1.8978043412424954</v>
      </c>
      <c r="I108" s="53">
        <f t="shared" si="138"/>
        <v>1.5557050468775599</v>
      </c>
      <c r="J108" s="192">
        <f t="shared" si="138"/>
        <v>2.2571899081221303</v>
      </c>
      <c r="K108" s="534"/>
      <c r="L108" s="293">
        <f t="shared" si="118"/>
        <v>0.45091122038365405</v>
      </c>
    </row>
    <row r="109" spans="1:12" ht="20.100000000000001" customHeight="1" x14ac:dyDescent="0.25">
      <c r="A109" s="57"/>
      <c r="B109" s="2" t="s">
        <v>68</v>
      </c>
      <c r="C109" s="53">
        <f t="shared" ref="C109:J109" si="139">C70/C31</f>
        <v>4.8119940048809466</v>
      </c>
      <c r="D109" s="41">
        <f t="shared" si="139"/>
        <v>4.945217111114399</v>
      </c>
      <c r="E109" s="41">
        <f t="shared" si="139"/>
        <v>4.6503223262174016</v>
      </c>
      <c r="F109" s="41">
        <f t="shared" si="139"/>
        <v>4.4807393726091478</v>
      </c>
      <c r="G109" s="41">
        <f t="shared" si="139"/>
        <v>4.1044011972521748</v>
      </c>
      <c r="H109" s="159">
        <f t="shared" si="139"/>
        <v>4.3305984460044185</v>
      </c>
      <c r="I109" s="53">
        <f t="shared" si="139"/>
        <v>4.036960229757705</v>
      </c>
      <c r="J109" s="192">
        <f t="shared" si="139"/>
        <v>4.4917558089928011</v>
      </c>
      <c r="K109" s="534"/>
      <c r="L109" s="43">
        <f t="shared" si="118"/>
        <v>0.1126579290731315</v>
      </c>
    </row>
    <row r="110" spans="1:12" ht="20.100000000000001" customHeight="1" x14ac:dyDescent="0.25">
      <c r="A110" s="57"/>
      <c r="B110" s="2" t="s">
        <v>75</v>
      </c>
      <c r="C110" s="53">
        <f t="shared" ref="C110:J110" si="140">C71/C32</f>
        <v>1.2000470560555261</v>
      </c>
      <c r="D110" s="41">
        <f t="shared" si="140"/>
        <v>1.7223988223497535</v>
      </c>
      <c r="E110" s="41">
        <f t="shared" si="140"/>
        <v>1.7286945464820571</v>
      </c>
      <c r="F110" s="41">
        <f t="shared" si="140"/>
        <v>1.3893143608102596</v>
      </c>
      <c r="G110" s="41">
        <f t="shared" si="140"/>
        <v>1.3579765551814063</v>
      </c>
      <c r="H110" s="159">
        <f t="shared" si="140"/>
        <v>1.3550977370427448</v>
      </c>
      <c r="I110" s="53">
        <f t="shared" si="140"/>
        <v>1.240547063555913</v>
      </c>
      <c r="J110" s="192">
        <f t="shared" si="140"/>
        <v>1.3795395590142672</v>
      </c>
      <c r="K110" s="534"/>
      <c r="L110" s="43">
        <f t="shared" si="118"/>
        <v>0.11204129173458767</v>
      </c>
    </row>
    <row r="111" spans="1:12" ht="20.100000000000001" customHeight="1" x14ac:dyDescent="0.25">
      <c r="A111" s="57"/>
      <c r="B111" s="2" t="s">
        <v>69</v>
      </c>
      <c r="C111" s="53">
        <f t="shared" ref="C111:J111" si="141">C72/C33</f>
        <v>4.7571610689091948</v>
      </c>
      <c r="D111" s="41">
        <f t="shared" si="141"/>
        <v>5.05714502386079</v>
      </c>
      <c r="E111" s="41">
        <f t="shared" si="141"/>
        <v>5.3290817478206725</v>
      </c>
      <c r="F111" s="41">
        <f t="shared" si="141"/>
        <v>5.5432366899120602</v>
      </c>
      <c r="G111" s="41">
        <f t="shared" si="141"/>
        <v>4.8272781590027725</v>
      </c>
      <c r="H111" s="159">
        <f t="shared" si="141"/>
        <v>4.8344145236951279</v>
      </c>
      <c r="I111" s="53">
        <f t="shared" si="141"/>
        <v>4.0909915479009831</v>
      </c>
      <c r="J111" s="192">
        <f t="shared" si="141"/>
        <v>5.4137929381803565</v>
      </c>
      <c r="K111" s="534"/>
      <c r="L111" s="43">
        <f t="shared" si="118"/>
        <v>0.32334493356704191</v>
      </c>
    </row>
    <row r="112" spans="1:12" ht="20.100000000000001" customHeight="1" x14ac:dyDescent="0.25">
      <c r="A112" s="57"/>
      <c r="B112" s="2" t="s">
        <v>70</v>
      </c>
      <c r="C112" s="53">
        <f t="shared" ref="C112:J112" si="142">C73/C34</f>
        <v>1.9846552035594633</v>
      </c>
      <c r="D112" s="41">
        <f t="shared" si="142"/>
        <v>2.0307573797217455</v>
      </c>
      <c r="E112" s="41">
        <f t="shared" si="142"/>
        <v>2.3325505225810739</v>
      </c>
      <c r="F112" s="41">
        <f t="shared" si="142"/>
        <v>2.3572135127750502</v>
      </c>
      <c r="G112" s="41">
        <f t="shared" si="142"/>
        <v>1.9604110728784718</v>
      </c>
      <c r="H112" s="159">
        <f t="shared" si="142"/>
        <v>1.6990249237956006</v>
      </c>
      <c r="I112" s="53">
        <f t="shared" si="142"/>
        <v>1.3548063845407941</v>
      </c>
      <c r="J112" s="192">
        <f t="shared" si="142"/>
        <v>2.2596618863303908</v>
      </c>
      <c r="K112" s="534"/>
      <c r="L112" s="43">
        <f t="shared" si="118"/>
        <v>0.66788547213430327</v>
      </c>
    </row>
    <row r="113" spans="1:12" ht="20.100000000000001" customHeight="1" x14ac:dyDescent="0.25">
      <c r="A113" s="57"/>
      <c r="B113" s="321" t="s">
        <v>93</v>
      </c>
      <c r="C113" s="53"/>
      <c r="D113" s="41"/>
      <c r="E113" s="41"/>
      <c r="F113" s="41"/>
      <c r="G113" s="41"/>
      <c r="H113" s="159">
        <f t="shared" ref="C113:J113" si="143">H74/H35</f>
        <v>0</v>
      </c>
      <c r="I113" s="53">
        <f t="shared" si="143"/>
        <v>4.6415094339622645</v>
      </c>
      <c r="J113" s="192">
        <f t="shared" si="143"/>
        <v>6.7936765301986215</v>
      </c>
      <c r="K113" s="534"/>
      <c r="L113" s="43">
        <f t="shared" si="118"/>
        <v>0.46367827683141022</v>
      </c>
    </row>
    <row r="114" spans="1:12" ht="20.100000000000001" customHeight="1" x14ac:dyDescent="0.25">
      <c r="A114" s="57"/>
      <c r="B114" s="2" t="s">
        <v>71</v>
      </c>
      <c r="C114" s="53"/>
      <c r="D114" s="41"/>
      <c r="E114" s="41">
        <f t="shared" ref="C114:J114" si="144">E75/E36</f>
        <v>1.7142857142857142</v>
      </c>
      <c r="F114" s="41">
        <f t="shared" si="144"/>
        <v>3.3018050541516244</v>
      </c>
      <c r="G114" s="41">
        <f t="shared" si="144"/>
        <v>3.4791666666666665</v>
      </c>
      <c r="H114" s="159"/>
      <c r="I114" s="53"/>
      <c r="J114" s="192"/>
      <c r="K114" s="534"/>
      <c r="L114" s="43"/>
    </row>
    <row r="115" spans="1:12" ht="20.100000000000001" customHeight="1" x14ac:dyDescent="0.25">
      <c r="A115" s="57"/>
      <c r="B115" s="321" t="s">
        <v>94</v>
      </c>
      <c r="C115" s="53"/>
      <c r="D115" s="41"/>
      <c r="E115" s="41"/>
      <c r="F115" s="41"/>
      <c r="G115" s="41"/>
      <c r="H115" s="159">
        <f t="shared" ref="C115:J115" si="145">H76/H37</f>
        <v>0</v>
      </c>
      <c r="I115" s="53"/>
      <c r="J115" s="192">
        <f t="shared" si="145"/>
        <v>3.5077095598542192</v>
      </c>
      <c r="K115" s="534"/>
      <c r="L115" s="43"/>
    </row>
    <row r="116" spans="1:12" ht="20.100000000000001" customHeight="1" x14ac:dyDescent="0.25">
      <c r="A116" s="57"/>
      <c r="B116" s="2" t="s">
        <v>72</v>
      </c>
      <c r="C116" s="53"/>
      <c r="D116" s="41"/>
      <c r="E116" s="41">
        <f t="shared" ref="C116:J116" si="146">E77/E38</f>
        <v>15.655172413793103</v>
      </c>
      <c r="F116" s="41">
        <f t="shared" si="146"/>
        <v>11.590909090909092</v>
      </c>
      <c r="G116" s="41"/>
      <c r="H116" s="159"/>
      <c r="I116" s="53"/>
      <c r="J116" s="192"/>
      <c r="K116" s="534"/>
      <c r="L116" s="43"/>
    </row>
    <row r="117" spans="1:12" ht="20.100000000000001" customHeight="1" thickBot="1" x14ac:dyDescent="0.3">
      <c r="A117" s="167"/>
      <c r="B117" s="168" t="s">
        <v>73</v>
      </c>
      <c r="C117" s="54">
        <f t="shared" ref="C117:J117" si="147">C78/C39</f>
        <v>0.82204908168838542</v>
      </c>
      <c r="D117" s="42">
        <f t="shared" si="147"/>
        <v>0.83867744257933441</v>
      </c>
      <c r="E117" s="42">
        <f t="shared" si="147"/>
        <v>1.0055573488595</v>
      </c>
      <c r="F117" s="42">
        <f t="shared" si="147"/>
        <v>1.0264779403275612</v>
      </c>
      <c r="G117" s="42">
        <f t="shared" si="147"/>
        <v>0.93995885129227463</v>
      </c>
      <c r="H117" s="522">
        <f t="shared" si="147"/>
        <v>0.91412910102734568</v>
      </c>
      <c r="I117" s="54">
        <f t="shared" si="147"/>
        <v>0.91337895340726649</v>
      </c>
      <c r="J117" s="281">
        <f t="shared" si="147"/>
        <v>0.96525525859179884</v>
      </c>
      <c r="K117" s="536"/>
      <c r="L117" s="47">
        <f t="shared" si="118"/>
        <v>5.6796037385154444E-2</v>
      </c>
    </row>
    <row r="118" spans="1:12" ht="20.100000000000001" customHeight="1" x14ac:dyDescent="0.25"/>
    <row r="119" spans="1:12" ht="15.75" x14ac:dyDescent="0.25">
      <c r="A119" s="118" t="s">
        <v>41</v>
      </c>
    </row>
  </sheetData>
  <mergeCells count="41">
    <mergeCell ref="A83:B84"/>
    <mergeCell ref="C83:C84"/>
    <mergeCell ref="D83:D84"/>
    <mergeCell ref="E83:E84"/>
    <mergeCell ref="L83:L84"/>
    <mergeCell ref="H83:H84"/>
    <mergeCell ref="G83:G84"/>
    <mergeCell ref="F83:F84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44:B45"/>
    <mergeCell ref="C44:C45"/>
    <mergeCell ref="D44:D45"/>
    <mergeCell ref="E44:E45"/>
    <mergeCell ref="L44:L45"/>
    <mergeCell ref="H44:H45"/>
    <mergeCell ref="G44:G45"/>
    <mergeCell ref="F44:F45"/>
    <mergeCell ref="R5:S5"/>
    <mergeCell ref="I44:J44"/>
    <mergeCell ref="R44:S44"/>
    <mergeCell ref="I83:J83"/>
    <mergeCell ref="U5:V5"/>
    <mergeCell ref="U44:V44"/>
    <mergeCell ref="Q5:Q6"/>
    <mergeCell ref="Q44:Q45"/>
    <mergeCell ref="M44:M45"/>
    <mergeCell ref="N44:N45"/>
    <mergeCell ref="M5:M6"/>
    <mergeCell ref="N5:N6"/>
    <mergeCell ref="P5:P6"/>
    <mergeCell ref="P44:P45"/>
    <mergeCell ref="O44:O45"/>
    <mergeCell ref="O5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U7:V39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U46:V78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L85:L117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6">
    <pageSetUpPr fitToPage="1"/>
  </sheetPr>
  <dimension ref="A1:AC92"/>
  <sheetViews>
    <sheetView showGridLines="0" workbookViewId="0">
      <selection activeCell="G90" sqref="G90:J90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76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(JAN.-MAR)</v>
      </c>
    </row>
    <row r="4" spans="1:29" ht="15.75" thickBot="1" x14ac:dyDescent="0.3"/>
    <row r="5" spans="1:29" ht="24" customHeight="1" x14ac:dyDescent="0.25">
      <c r="A5" s="474" t="s">
        <v>81</v>
      </c>
      <c r="B5" s="509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78">
        <v>2019</v>
      </c>
      <c r="P5" s="478">
        <v>2020</v>
      </c>
      <c r="Q5" s="482">
        <v>2021</v>
      </c>
      <c r="R5" s="484" t="s">
        <v>84</v>
      </c>
      <c r="S5" s="485"/>
      <c r="U5" s="507" t="s">
        <v>89</v>
      </c>
      <c r="V5" s="508"/>
    </row>
    <row r="6" spans="1:29" ht="20.25" customHeight="1" thickBot="1" x14ac:dyDescent="0.3">
      <c r="A6" s="475"/>
      <c r="B6" s="510"/>
      <c r="C6" s="493"/>
      <c r="D6" s="492"/>
      <c r="E6" s="492"/>
      <c r="F6" s="492"/>
      <c r="G6" s="492"/>
      <c r="H6" s="502"/>
      <c r="I6" s="246">
        <v>2021</v>
      </c>
      <c r="J6" s="203">
        <v>2022</v>
      </c>
      <c r="L6" s="506"/>
      <c r="M6" s="492"/>
      <c r="N6" s="492"/>
      <c r="O6" s="492"/>
      <c r="P6" s="492"/>
      <c r="Q6" s="502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f>SUM(C8:C14)</f>
        <v>25537692</v>
      </c>
      <c r="D7" s="19">
        <f>SUM(D8:D14)</f>
        <v>27705328</v>
      </c>
      <c r="E7" s="19">
        <v>29031670</v>
      </c>
      <c r="F7" s="49">
        <v>33762788</v>
      </c>
      <c r="G7" s="49">
        <v>17865067</v>
      </c>
      <c r="H7" s="20">
        <v>15969177</v>
      </c>
      <c r="I7" s="18">
        <v>1086172</v>
      </c>
      <c r="J7" s="188">
        <v>5791788</v>
      </c>
      <c r="K7" s="1"/>
      <c r="L7" s="177">
        <f>C7/C23</f>
        <v>0.23271684344599755</v>
      </c>
      <c r="M7" s="26">
        <f>D7/D23</f>
        <v>0.24656824321214252</v>
      </c>
      <c r="N7" s="26">
        <f>E7/E23</f>
        <v>0.25222148036092201</v>
      </c>
      <c r="O7" s="26">
        <f t="shared" ref="O7:Q7" si="0">F7/F23</f>
        <v>0.27097021944512095</v>
      </c>
      <c r="P7" s="26">
        <f t="shared" si="0"/>
        <v>0.15950657591405987</v>
      </c>
      <c r="Q7" s="26">
        <f t="shared" si="0"/>
        <v>0.13834864318946219</v>
      </c>
      <c r="R7" s="25">
        <f>I7/I23</f>
        <v>4.1920389268366144E-2</v>
      </c>
      <c r="S7" s="283">
        <f>J7/J23</f>
        <v>0.20912913879259321</v>
      </c>
      <c r="T7" s="1"/>
      <c r="U7" s="82">
        <f>(J7-I7)/I7</f>
        <v>4.3322935962260125</v>
      </c>
      <c r="V7" s="121">
        <f>(S7-R7)*100</f>
        <v>16.720874952422708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4752509</v>
      </c>
      <c r="D8" s="16">
        <v>4120786</v>
      </c>
      <c r="E8" s="16">
        <v>4097827</v>
      </c>
      <c r="F8" s="48">
        <v>6130385</v>
      </c>
      <c r="G8" s="48">
        <v>3338714</v>
      </c>
      <c r="H8" s="17">
        <v>2994323</v>
      </c>
      <c r="I8" s="15">
        <v>207463</v>
      </c>
      <c r="J8" s="204">
        <v>1155760</v>
      </c>
      <c r="K8"/>
      <c r="L8" s="96">
        <f>C8/$C$7</f>
        <v>0.1860978274779099</v>
      </c>
      <c r="M8" s="23">
        <f>D8/$D$7</f>
        <v>0.14873622864165334</v>
      </c>
      <c r="N8" s="23">
        <f>E8/$E$7</f>
        <v>0.14115023352084122</v>
      </c>
      <c r="O8" s="23">
        <f t="shared" ref="O8:Q11" si="1">F8/$E$7</f>
        <v>0.21116198275882855</v>
      </c>
      <c r="P8" s="23">
        <f t="shared" si="1"/>
        <v>0.11500247832797769</v>
      </c>
      <c r="Q8" s="23">
        <f t="shared" si="1"/>
        <v>0.10313988137781946</v>
      </c>
      <c r="R8" s="115">
        <f>I8/$I$7</f>
        <v>0.19100381891634105</v>
      </c>
      <c r="S8" s="97">
        <f>J8/$J$7</f>
        <v>0.19955150292103233</v>
      </c>
      <c r="T8"/>
      <c r="U8" s="171">
        <f t="shared" ref="U8:U27" si="2">(J8-I8)/I8</f>
        <v>4.5709210799034041</v>
      </c>
      <c r="V8" s="124">
        <f t="shared" ref="V8:V30" si="3">(S8-R8)*100</f>
        <v>0.8547684004691275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0</v>
      </c>
      <c r="D9" s="16">
        <v>25846</v>
      </c>
      <c r="E9" s="16">
        <v>79785</v>
      </c>
      <c r="F9" s="48">
        <v>116767</v>
      </c>
      <c r="G9" s="48">
        <v>49134</v>
      </c>
      <c r="H9" s="17">
        <v>247422</v>
      </c>
      <c r="I9" s="15">
        <v>12168</v>
      </c>
      <c r="J9" s="204">
        <v>83046</v>
      </c>
      <c r="K9"/>
      <c r="L9" s="96">
        <f>C9/$C$7</f>
        <v>0</v>
      </c>
      <c r="M9" s="23">
        <f>D9/$D$7</f>
        <v>9.328891540284237E-4</v>
      </c>
      <c r="N9" s="23">
        <f>E9/$E$7</f>
        <v>2.7482056664325546E-3</v>
      </c>
      <c r="O9" s="23">
        <f t="shared" si="1"/>
        <v>4.0220559134214462E-3</v>
      </c>
      <c r="P9" s="23">
        <f t="shared" si="1"/>
        <v>1.6924276143949004E-3</v>
      </c>
      <c r="Q9" s="23">
        <f t="shared" si="1"/>
        <v>8.5224859610211878E-3</v>
      </c>
      <c r="R9" s="115">
        <f t="shared" ref="R9:R14" si="4">I9/$I$7</f>
        <v>1.1202645621503776E-2</v>
      </c>
      <c r="S9" s="97">
        <f t="shared" ref="S9:S14" si="5">J9/$J$7</f>
        <v>1.4338577309804848E-2</v>
      </c>
      <c r="T9"/>
      <c r="U9" s="171">
        <f t="shared" si="2"/>
        <v>5.8249506903353057</v>
      </c>
      <c r="V9" s="124">
        <f t="shared" si="3"/>
        <v>0.31359316883010724</v>
      </c>
      <c r="Z9"/>
      <c r="AA9"/>
      <c r="AB9"/>
      <c r="AC9"/>
    </row>
    <row r="10" spans="1:29" s="7" customFormat="1" ht="20.100000000000001" customHeight="1" x14ac:dyDescent="0.25">
      <c r="A10" s="57"/>
      <c r="B10" s="166" t="s">
        <v>69</v>
      </c>
      <c r="C10" s="15">
        <v>20324839</v>
      </c>
      <c r="D10" s="16">
        <v>22940926</v>
      </c>
      <c r="E10" s="16">
        <v>24153604</v>
      </c>
      <c r="F10" s="48">
        <v>26754504</v>
      </c>
      <c r="G10" s="48">
        <v>13913273</v>
      </c>
      <c r="H10" s="17">
        <v>12334476</v>
      </c>
      <c r="I10" s="15">
        <v>822091</v>
      </c>
      <c r="J10" s="204">
        <v>4421115</v>
      </c>
      <c r="K10"/>
      <c r="L10" s="96">
        <f>C10/$C$7</f>
        <v>0.79587611127896762</v>
      </c>
      <c r="M10" s="23">
        <f>D10/$D$7</f>
        <v>0.82803300505953226</v>
      </c>
      <c r="N10" s="23">
        <f>E10/$E$7</f>
        <v>0.83197432321323572</v>
      </c>
      <c r="O10" s="23">
        <f t="shared" si="1"/>
        <v>0.92156269343100139</v>
      </c>
      <c r="P10" s="23">
        <f t="shared" si="1"/>
        <v>0.47924466625585094</v>
      </c>
      <c r="Q10" s="23">
        <f t="shared" si="1"/>
        <v>0.42486277916496018</v>
      </c>
      <c r="R10" s="115">
        <f t="shared" si="4"/>
        <v>0.75686999849011027</v>
      </c>
      <c r="S10" s="97">
        <f t="shared" si="5"/>
        <v>0.76334199387132262</v>
      </c>
      <c r="T10"/>
      <c r="U10" s="171">
        <f t="shared" si="2"/>
        <v>4.377890038937295</v>
      </c>
      <c r="V10" s="124">
        <f t="shared" si="3"/>
        <v>0.64719953812123476</v>
      </c>
      <c r="Y10" s="6"/>
      <c r="Z10"/>
      <c r="AA10"/>
      <c r="AB10"/>
      <c r="AC10"/>
    </row>
    <row r="11" spans="1:29" s="7" customFormat="1" ht="20.100000000000001" customHeight="1" x14ac:dyDescent="0.25">
      <c r="A11" s="57"/>
      <c r="B11" s="2" t="s">
        <v>70</v>
      </c>
      <c r="C11" s="15">
        <v>460344</v>
      </c>
      <c r="D11" s="16">
        <v>617770</v>
      </c>
      <c r="E11" s="16">
        <v>700454</v>
      </c>
      <c r="F11" s="48">
        <v>761132</v>
      </c>
      <c r="G11" s="48">
        <v>563946</v>
      </c>
      <c r="H11" s="17">
        <v>392956</v>
      </c>
      <c r="I11" s="15">
        <v>44450</v>
      </c>
      <c r="J11" s="204">
        <v>131829</v>
      </c>
      <c r="K11"/>
      <c r="L11" s="96">
        <f>C11/$C$7</f>
        <v>1.8026061243122518E-2</v>
      </c>
      <c r="M11" s="23">
        <f>D11/$D$7</f>
        <v>2.2297877144786014E-2</v>
      </c>
      <c r="N11" s="23">
        <f>E11/$E$7</f>
        <v>2.4127237599490488E-2</v>
      </c>
      <c r="O11" s="23">
        <f t="shared" si="1"/>
        <v>2.6217299934864238E-2</v>
      </c>
      <c r="P11" s="23">
        <f t="shared" si="1"/>
        <v>1.9425200134887178E-2</v>
      </c>
      <c r="Q11" s="23">
        <f t="shared" si="1"/>
        <v>1.3535425278669811E-2</v>
      </c>
      <c r="R11" s="115">
        <f t="shared" si="4"/>
        <v>4.0923536972044941E-2</v>
      </c>
      <c r="S11" s="97">
        <f t="shared" si="5"/>
        <v>2.2761364884211922E-2</v>
      </c>
      <c r="T11"/>
      <c r="U11" s="171">
        <f t="shared" si="2"/>
        <v>1.9657817772778403</v>
      </c>
      <c r="V11" s="124">
        <f t="shared" si="3"/>
        <v>-1.816217208783302</v>
      </c>
      <c r="Z11"/>
      <c r="AA11"/>
      <c r="AB11"/>
      <c r="AC11"/>
    </row>
    <row r="12" spans="1:29" s="7" customFormat="1" ht="20.100000000000001" customHeight="1" x14ac:dyDescent="0.25">
      <c r="A12" s="57"/>
      <c r="B12" s="511" t="s">
        <v>93</v>
      </c>
      <c r="C12" s="15"/>
      <c r="D12" s="16"/>
      <c r="E12" s="16"/>
      <c r="F12" s="48">
        <v>0</v>
      </c>
      <c r="G12" s="48">
        <v>0</v>
      </c>
      <c r="H12" s="17">
        <v>0</v>
      </c>
      <c r="I12" s="15">
        <v>0</v>
      </c>
      <c r="J12" s="204">
        <v>38</v>
      </c>
      <c r="K12"/>
      <c r="L12" s="96"/>
      <c r="M12" s="23"/>
      <c r="N12" s="23"/>
      <c r="O12" s="23"/>
      <c r="P12" s="23"/>
      <c r="Q12" s="23"/>
      <c r="R12" s="115"/>
      <c r="S12" s="97"/>
      <c r="T12"/>
      <c r="U12" s="171"/>
      <c r="V12" s="124"/>
      <c r="Z12"/>
      <c r="AA12"/>
      <c r="AB12"/>
      <c r="AC12"/>
    </row>
    <row r="13" spans="1:29" s="7" customFormat="1" ht="20.100000000000001" customHeight="1" x14ac:dyDescent="0.25">
      <c r="A13" s="57"/>
      <c r="B13" s="511" t="s">
        <v>94</v>
      </c>
      <c r="C13" s="15"/>
      <c r="D13" s="16"/>
      <c r="E13" s="16"/>
      <c r="F13" s="48">
        <v>0</v>
      </c>
      <c r="G13" s="48">
        <v>0</v>
      </c>
      <c r="H13" s="17">
        <v>0</v>
      </c>
      <c r="I13" s="15">
        <v>0</v>
      </c>
      <c r="J13" s="204">
        <v>0</v>
      </c>
      <c r="K13"/>
      <c r="L13" s="96"/>
      <c r="M13" s="23"/>
      <c r="N13" s="23"/>
      <c r="O13" s="23"/>
      <c r="P13" s="23"/>
      <c r="Q13" s="23"/>
      <c r="R13" s="115"/>
      <c r="S13" s="97"/>
      <c r="T13"/>
      <c r="U13" s="171"/>
      <c r="V13" s="124"/>
      <c r="Z13"/>
      <c r="AA13"/>
      <c r="AB13"/>
      <c r="AC13"/>
    </row>
    <row r="14" spans="1:29" s="7" customFormat="1" ht="20.100000000000001" customHeight="1" thickBot="1" x14ac:dyDescent="0.3">
      <c r="A14" s="57"/>
      <c r="B14" s="2" t="s">
        <v>72</v>
      </c>
      <c r="C14" s="15">
        <v>0</v>
      </c>
      <c r="D14" s="16">
        <v>0</v>
      </c>
      <c r="E14" s="16">
        <v>0</v>
      </c>
      <c r="F14" s="48">
        <v>0</v>
      </c>
      <c r="G14" s="48">
        <v>0</v>
      </c>
      <c r="H14" s="17">
        <v>0</v>
      </c>
      <c r="I14" s="15">
        <v>0</v>
      </c>
      <c r="J14" s="204">
        <v>0</v>
      </c>
      <c r="K14"/>
      <c r="L14" s="96">
        <f>C14/$C$7</f>
        <v>0</v>
      </c>
      <c r="M14" s="23">
        <f>D14/$D$7</f>
        <v>0</v>
      </c>
      <c r="N14" s="23">
        <f>E14/$E$7</f>
        <v>0</v>
      </c>
      <c r="O14" s="23">
        <f t="shared" ref="O14:Q14" si="6">F14/$E$7</f>
        <v>0</v>
      </c>
      <c r="P14" s="23">
        <f t="shared" si="6"/>
        <v>0</v>
      </c>
      <c r="Q14" s="23">
        <f t="shared" si="6"/>
        <v>0</v>
      </c>
      <c r="R14" s="115">
        <f t="shared" si="4"/>
        <v>0</v>
      </c>
      <c r="S14" s="97">
        <f t="shared" si="5"/>
        <v>0</v>
      </c>
      <c r="T14"/>
      <c r="U14" s="129"/>
      <c r="V14" s="126">
        <f t="shared" si="3"/>
        <v>0</v>
      </c>
      <c r="Y14" s="6"/>
      <c r="Z14"/>
      <c r="AA14"/>
      <c r="AB14"/>
      <c r="AC14"/>
    </row>
    <row r="15" spans="1:29" ht="20.100000000000001" customHeight="1" thickBot="1" x14ac:dyDescent="0.3">
      <c r="A15" s="10" t="s">
        <v>38</v>
      </c>
      <c r="B15" s="11"/>
      <c r="C15" s="18">
        <f>SUM(C16:C22)</f>
        <v>84199496</v>
      </c>
      <c r="D15" s="19">
        <f>SUM(D16:D22)</f>
        <v>84658404</v>
      </c>
      <c r="E15" s="19">
        <v>86072206</v>
      </c>
      <c r="F15" s="49">
        <v>90836838</v>
      </c>
      <c r="G15" s="49">
        <v>94137005</v>
      </c>
      <c r="H15" s="20">
        <v>99457882</v>
      </c>
      <c r="I15" s="18">
        <v>24824179</v>
      </c>
      <c r="J15" s="188">
        <v>21903004</v>
      </c>
      <c r="K15" s="1"/>
      <c r="L15" s="177">
        <f>C15/C23</f>
        <v>0.76728315655400248</v>
      </c>
      <c r="M15" s="26">
        <f>D15/D23</f>
        <v>0.75343175678785745</v>
      </c>
      <c r="N15" s="26">
        <f>E15/E23</f>
        <v>0.74777851963907804</v>
      </c>
      <c r="O15" s="26">
        <f t="shared" ref="O15:Q15" si="7">F15/F23</f>
        <v>0.72902978055487899</v>
      </c>
      <c r="P15" s="26">
        <f t="shared" si="7"/>
        <v>0.84049342408594008</v>
      </c>
      <c r="Q15" s="26">
        <f t="shared" si="7"/>
        <v>0.86165135681053784</v>
      </c>
      <c r="R15" s="25">
        <f>I15/I23</f>
        <v>0.95807961073163384</v>
      </c>
      <c r="S15" s="283">
        <f>J15/J23</f>
        <v>0.79087086120740679</v>
      </c>
      <c r="T15" s="1"/>
      <c r="U15" s="82">
        <f t="shared" si="2"/>
        <v>-0.11767458653919632</v>
      </c>
      <c r="V15" s="121">
        <f t="shared" si="3"/>
        <v>-16.720874952422704</v>
      </c>
      <c r="Y15" s="33"/>
    </row>
    <row r="16" spans="1:29" s="7" customFormat="1" ht="20.100000000000001" customHeight="1" x14ac:dyDescent="0.25">
      <c r="A16" s="57"/>
      <c r="B16" s="2" t="s">
        <v>67</v>
      </c>
      <c r="C16" s="15">
        <v>11441104</v>
      </c>
      <c r="D16" s="16">
        <v>10241513</v>
      </c>
      <c r="E16" s="16">
        <v>9917571</v>
      </c>
      <c r="F16" s="48">
        <v>11863549</v>
      </c>
      <c r="G16" s="48">
        <v>12058569</v>
      </c>
      <c r="H16" s="17">
        <v>11411869</v>
      </c>
      <c r="I16" s="15">
        <v>3317405</v>
      </c>
      <c r="J16" s="204">
        <v>2401162</v>
      </c>
      <c r="K16"/>
      <c r="L16" s="96">
        <f>C16/$C$15</f>
        <v>0.13588090836078165</v>
      </c>
      <c r="M16" s="23">
        <f>D16/$D$15</f>
        <v>0.12097455794229242</v>
      </c>
      <c r="N16" s="23">
        <f>E16/$E$15</f>
        <v>0.11522385054241552</v>
      </c>
      <c r="O16" s="23">
        <f t="shared" ref="O16:Q19" si="8">F16/$E$15</f>
        <v>0.13783251936170893</v>
      </c>
      <c r="P16" s="23">
        <f t="shared" si="8"/>
        <v>0.14009829142754862</v>
      </c>
      <c r="Q16" s="23">
        <f t="shared" si="8"/>
        <v>0.13258483232090043</v>
      </c>
      <c r="R16" s="115">
        <f>I16/$I$15</f>
        <v>0.13363604089383982</v>
      </c>
      <c r="S16" s="97">
        <f>J16/$J$15</f>
        <v>0.10962706302751897</v>
      </c>
      <c r="T16"/>
      <c r="U16" s="171">
        <f t="shared" si="2"/>
        <v>-0.27619268675365233</v>
      </c>
      <c r="V16" s="124">
        <f t="shared" si="3"/>
        <v>-2.4008977866320849</v>
      </c>
      <c r="Y16" s="34"/>
      <c r="Z16"/>
      <c r="AA16"/>
      <c r="AB16"/>
      <c r="AC16"/>
    </row>
    <row r="17" spans="1:29" s="7" customFormat="1" ht="20.100000000000001" customHeight="1" x14ac:dyDescent="0.25">
      <c r="A17" s="57"/>
      <c r="B17" s="2" t="s">
        <v>68</v>
      </c>
      <c r="C17" s="15">
        <v>0</v>
      </c>
      <c r="D17" s="16">
        <v>0</v>
      </c>
      <c r="E17" s="16">
        <v>0</v>
      </c>
      <c r="F17" s="48">
        <v>0</v>
      </c>
      <c r="G17" s="48">
        <v>0</v>
      </c>
      <c r="H17" s="17">
        <v>0</v>
      </c>
      <c r="I17" s="15">
        <v>0</v>
      </c>
      <c r="J17" s="204">
        <v>0</v>
      </c>
      <c r="K17"/>
      <c r="L17" s="96">
        <f>C17/$C$15</f>
        <v>0</v>
      </c>
      <c r="M17" s="23">
        <f>D17/$D$15</f>
        <v>0</v>
      </c>
      <c r="N17" s="23">
        <f>E17/$E$15</f>
        <v>0</v>
      </c>
      <c r="O17" s="23">
        <f t="shared" si="8"/>
        <v>0</v>
      </c>
      <c r="P17" s="23">
        <f t="shared" si="8"/>
        <v>0</v>
      </c>
      <c r="Q17" s="23">
        <f t="shared" si="8"/>
        <v>0</v>
      </c>
      <c r="R17" s="115">
        <f t="shared" ref="R17:R22" si="9">I17/$I$15</f>
        <v>0</v>
      </c>
      <c r="S17" s="97">
        <f t="shared" ref="S17:S22" si="10">J17/$J$15</f>
        <v>0</v>
      </c>
      <c r="T17"/>
      <c r="U17" s="171"/>
      <c r="V17" s="124">
        <f t="shared" si="3"/>
        <v>0</v>
      </c>
      <c r="Y17" s="34"/>
      <c r="Z17" t="s">
        <v>82</v>
      </c>
      <c r="AA17"/>
      <c r="AB17"/>
      <c r="AC17"/>
    </row>
    <row r="18" spans="1:29" s="7" customFormat="1" ht="20.100000000000001" customHeight="1" x14ac:dyDescent="0.25">
      <c r="A18" s="57"/>
      <c r="B18" s="2" t="s">
        <v>69</v>
      </c>
      <c r="C18" s="15">
        <v>72485215</v>
      </c>
      <c r="D18" s="16">
        <v>74110457</v>
      </c>
      <c r="E18" s="16">
        <v>75873238</v>
      </c>
      <c r="F18" s="48">
        <v>78522244</v>
      </c>
      <c r="G18" s="48">
        <v>81579632</v>
      </c>
      <c r="H18" s="17">
        <v>87581058</v>
      </c>
      <c r="I18" s="15">
        <v>21386421</v>
      </c>
      <c r="J18" s="204">
        <v>19410716</v>
      </c>
      <c r="K18"/>
      <c r="L18" s="96">
        <f>C18/$C$15</f>
        <v>0.86087468979624293</v>
      </c>
      <c r="M18" s="23">
        <f>D18/$D$15</f>
        <v>0.87540578960123083</v>
      </c>
      <c r="N18" s="23">
        <f>E18/$E$15</f>
        <v>0.88150683624862591</v>
      </c>
      <c r="O18" s="23">
        <f t="shared" si="8"/>
        <v>0.91228339145856208</v>
      </c>
      <c r="P18" s="23">
        <f t="shared" si="8"/>
        <v>0.94780459095006808</v>
      </c>
      <c r="Q18" s="23">
        <f t="shared" si="8"/>
        <v>1.0175300723673795</v>
      </c>
      <c r="R18" s="115">
        <f t="shared" si="9"/>
        <v>0.86151574237359474</v>
      </c>
      <c r="S18" s="97">
        <f t="shared" si="10"/>
        <v>0.88621250308861743</v>
      </c>
      <c r="T18"/>
      <c r="U18" s="171">
        <f t="shared" si="2"/>
        <v>-9.238128249696384E-2</v>
      </c>
      <c r="V18" s="124">
        <f t="shared" si="3"/>
        <v>2.4696760715022692</v>
      </c>
      <c r="Y18" s="34"/>
      <c r="Z18"/>
      <c r="AA18"/>
      <c r="AB18"/>
      <c r="AC18"/>
    </row>
    <row r="19" spans="1:29" s="7" customFormat="1" ht="20.100000000000001" customHeight="1" x14ac:dyDescent="0.25">
      <c r="A19" s="57"/>
      <c r="B19" s="2" t="s">
        <v>70</v>
      </c>
      <c r="C19" s="15">
        <v>273177</v>
      </c>
      <c r="D19" s="16">
        <v>306410</v>
      </c>
      <c r="E19" s="16">
        <v>281368</v>
      </c>
      <c r="F19" s="48">
        <v>451023</v>
      </c>
      <c r="G19" s="48">
        <v>498804</v>
      </c>
      <c r="H19" s="17">
        <v>445793</v>
      </c>
      <c r="I19" s="15">
        <v>120353</v>
      </c>
      <c r="J19" s="204">
        <v>80420</v>
      </c>
      <c r="K19"/>
      <c r="L19" s="96">
        <f>C19/$C$15</f>
        <v>3.2444018429754022E-3</v>
      </c>
      <c r="M19" s="23">
        <f>D19/$D$15</f>
        <v>3.6193689642436445E-3</v>
      </c>
      <c r="N19" s="23">
        <f>E19/$E$15</f>
        <v>3.2689762825411956E-3</v>
      </c>
      <c r="O19" s="23">
        <f t="shared" si="8"/>
        <v>5.2400539147329393E-3</v>
      </c>
      <c r="P19" s="23">
        <f t="shared" si="8"/>
        <v>5.7951808508312193E-3</v>
      </c>
      <c r="Q19" s="23">
        <f t="shared" si="8"/>
        <v>5.1792909780887918E-3</v>
      </c>
      <c r="R19" s="115">
        <f t="shared" si="9"/>
        <v>4.848216732565456E-3</v>
      </c>
      <c r="S19" s="97">
        <f t="shared" si="10"/>
        <v>3.671642483378079E-3</v>
      </c>
      <c r="T19"/>
      <c r="U19" s="171">
        <f t="shared" si="2"/>
        <v>-0.33179895806502541</v>
      </c>
      <c r="V19" s="124">
        <f t="shared" si="3"/>
        <v>-0.11765742491873771</v>
      </c>
      <c r="Y19" s="34"/>
      <c r="Z19"/>
      <c r="AA19"/>
      <c r="AB19"/>
      <c r="AC19"/>
    </row>
    <row r="20" spans="1:29" s="7" customFormat="1" ht="20.100000000000001" customHeight="1" x14ac:dyDescent="0.25">
      <c r="A20" s="57"/>
      <c r="B20" s="321" t="s">
        <v>93</v>
      </c>
      <c r="C20" s="15"/>
      <c r="D20" s="16"/>
      <c r="E20" s="16"/>
      <c r="F20" s="48">
        <v>0</v>
      </c>
      <c r="G20" s="48">
        <v>0</v>
      </c>
      <c r="H20" s="17">
        <v>7368</v>
      </c>
      <c r="I20" s="15">
        <v>0</v>
      </c>
      <c r="J20" s="204">
        <v>3572</v>
      </c>
      <c r="K20"/>
      <c r="L20" s="96"/>
      <c r="M20" s="23"/>
      <c r="N20" s="23"/>
      <c r="O20" s="23"/>
      <c r="P20" s="23"/>
      <c r="Q20" s="23"/>
      <c r="R20" s="115"/>
      <c r="S20" s="97"/>
      <c r="T20"/>
      <c r="U20" s="171"/>
      <c r="V20" s="124"/>
      <c r="Y20" s="34"/>
      <c r="Z20"/>
      <c r="AA20"/>
      <c r="AB20"/>
      <c r="AC20"/>
    </row>
    <row r="21" spans="1:29" s="7" customFormat="1" ht="20.100000000000001" customHeight="1" x14ac:dyDescent="0.25">
      <c r="A21" s="57"/>
      <c r="B21" s="321" t="s">
        <v>94</v>
      </c>
      <c r="C21" s="15"/>
      <c r="D21" s="16"/>
      <c r="E21" s="16"/>
      <c r="F21" s="48">
        <v>0</v>
      </c>
      <c r="G21" s="48">
        <v>0</v>
      </c>
      <c r="H21" s="17">
        <v>11794</v>
      </c>
      <c r="I21" s="15">
        <v>0</v>
      </c>
      <c r="J21" s="204">
        <v>7134</v>
      </c>
      <c r="K21"/>
      <c r="L21" s="96"/>
      <c r="M21" s="23"/>
      <c r="N21" s="23"/>
      <c r="O21" s="23"/>
      <c r="P21" s="23"/>
      <c r="Q21" s="23"/>
      <c r="R21" s="115"/>
      <c r="S21" s="97"/>
      <c r="T21"/>
      <c r="U21" s="171"/>
      <c r="V21" s="124"/>
      <c r="Y21" s="34"/>
      <c r="Z21"/>
      <c r="AA21"/>
      <c r="AB21"/>
      <c r="AC21"/>
    </row>
    <row r="22" spans="1:29" s="7" customFormat="1" ht="20.100000000000001" customHeight="1" thickBot="1" x14ac:dyDescent="0.3">
      <c r="A22" s="57"/>
      <c r="B22" s="2" t="s">
        <v>72</v>
      </c>
      <c r="C22" s="15">
        <v>0</v>
      </c>
      <c r="D22" s="16">
        <v>24</v>
      </c>
      <c r="E22" s="16">
        <v>29</v>
      </c>
      <c r="F22" s="48">
        <v>22</v>
      </c>
      <c r="G22" s="48">
        <v>0</v>
      </c>
      <c r="H22" s="17">
        <v>0</v>
      </c>
      <c r="I22" s="15">
        <v>0</v>
      </c>
      <c r="J22" s="204">
        <v>0</v>
      </c>
      <c r="K22"/>
      <c r="L22" s="96">
        <f>C22/$C$15</f>
        <v>0</v>
      </c>
      <c r="M22" s="23">
        <f>D22/$D$15</f>
        <v>2.8349223309241691E-7</v>
      </c>
      <c r="N22" s="23">
        <f>E22/$E$15</f>
        <v>3.3692641733848438E-7</v>
      </c>
      <c r="O22" s="23">
        <f t="shared" ref="O22:Q22" si="11">F22/$E$15</f>
        <v>2.5559935108436746E-7</v>
      </c>
      <c r="P22" s="23">
        <f t="shared" si="11"/>
        <v>0</v>
      </c>
      <c r="Q22" s="23">
        <f t="shared" si="11"/>
        <v>0</v>
      </c>
      <c r="R22" s="115">
        <f t="shared" si="9"/>
        <v>0</v>
      </c>
      <c r="S22" s="97">
        <f t="shared" si="10"/>
        <v>0</v>
      </c>
      <c r="T22"/>
      <c r="U22" s="129"/>
      <c r="V22" s="126">
        <f t="shared" si="3"/>
        <v>0</v>
      </c>
      <c r="Y22" s="34"/>
      <c r="Z22"/>
      <c r="AA22"/>
      <c r="AB22"/>
      <c r="AC22"/>
    </row>
    <row r="23" spans="1:29" ht="20.100000000000001" customHeight="1" thickBot="1" x14ac:dyDescent="0.3">
      <c r="A23" s="93" t="s">
        <v>23</v>
      </c>
      <c r="B23" s="119"/>
      <c r="C23" s="165">
        <f>C7+C15</f>
        <v>109737188</v>
      </c>
      <c r="D23" s="103">
        <f>D7+D15</f>
        <v>112363732</v>
      </c>
      <c r="E23" s="103">
        <f>E7+E15</f>
        <v>115103876</v>
      </c>
      <c r="F23" s="103">
        <v>124599626</v>
      </c>
      <c r="G23" s="103">
        <v>112002072</v>
      </c>
      <c r="H23" s="169">
        <v>115427059</v>
      </c>
      <c r="I23" s="294">
        <f>I7+I15</f>
        <v>25910351</v>
      </c>
      <c r="J23" s="169">
        <f>J7+J15</f>
        <v>27694792</v>
      </c>
      <c r="L23" s="172">
        <f t="shared" ref="L23:S23" si="12">L7+L15</f>
        <v>1</v>
      </c>
      <c r="M23" s="175">
        <f t="shared" si="12"/>
        <v>1</v>
      </c>
      <c r="N23" s="175">
        <f t="shared" si="12"/>
        <v>1</v>
      </c>
      <c r="O23" s="175"/>
      <c r="P23" s="175">
        <f t="shared" ref="P23" si="13">P7+P15</f>
        <v>1</v>
      </c>
      <c r="Q23" s="176">
        <f t="shared" si="12"/>
        <v>1</v>
      </c>
      <c r="R23" s="295">
        <f t="shared" si="12"/>
        <v>1</v>
      </c>
      <c r="S23" s="213">
        <f t="shared" si="12"/>
        <v>1</v>
      </c>
      <c r="U23" s="287">
        <f t="shared" si="2"/>
        <v>6.8869811914165122E-2</v>
      </c>
      <c r="V23" s="183">
        <f t="shared" si="3"/>
        <v>0</v>
      </c>
      <c r="Y23" s="1"/>
    </row>
    <row r="24" spans="1:29" s="7" customFormat="1" ht="20.100000000000001" customHeight="1" x14ac:dyDescent="0.25">
      <c r="A24" s="57"/>
      <c r="B24" s="2" t="s">
        <v>67</v>
      </c>
      <c r="C24" s="15">
        <f>C8+C16</f>
        <v>16193613</v>
      </c>
      <c r="D24" s="16">
        <f>D8+D16</f>
        <v>14362299</v>
      </c>
      <c r="E24" s="16">
        <f>E8+E16</f>
        <v>14015398</v>
      </c>
      <c r="F24" s="16">
        <f>F8+F16</f>
        <v>17993934</v>
      </c>
      <c r="G24" s="16">
        <f t="shared" ref="G24:J30" si="14">G8+G16</f>
        <v>15397283</v>
      </c>
      <c r="H24" s="17">
        <f>H8+H16</f>
        <v>14406192</v>
      </c>
      <c r="I24" s="15">
        <f t="shared" ref="I24:J24" si="15">I8+I16</f>
        <v>3524868</v>
      </c>
      <c r="J24" s="204">
        <f t="shared" si="15"/>
        <v>3556922</v>
      </c>
      <c r="K24" s="5"/>
      <c r="L24" s="96">
        <f>C24/$C$23</f>
        <v>0.14756723126530269</v>
      </c>
      <c r="M24" s="23">
        <f>D24/$D$23</f>
        <v>0.12781970431526785</v>
      </c>
      <c r="N24" s="23">
        <f>E24/$E$23</f>
        <v>0.12176304123763826</v>
      </c>
      <c r="O24" s="23">
        <f>F24/$F$23</f>
        <v>0.14441402897950914</v>
      </c>
      <c r="P24" s="23">
        <f>G24/$G$23</f>
        <v>0.13747319781726894</v>
      </c>
      <c r="Q24" s="24">
        <f>H24/$H$23</f>
        <v>0.12480775413328343</v>
      </c>
      <c r="R24" s="115">
        <f>I24/$I$23</f>
        <v>0.1360409204800043</v>
      </c>
      <c r="S24" s="97">
        <f>J24/$J$23</f>
        <v>0.12843288369885572</v>
      </c>
      <c r="T24"/>
      <c r="U24" s="127">
        <f t="shared" si="2"/>
        <v>9.0936738623971173E-3</v>
      </c>
      <c r="V24" s="128">
        <f t="shared" si="3"/>
        <v>-0.7608036781148575</v>
      </c>
      <c r="Y24" s="6"/>
      <c r="Z24"/>
      <c r="AA24"/>
      <c r="AB24"/>
      <c r="AC24"/>
    </row>
    <row r="25" spans="1:29" s="7" customFormat="1" ht="20.100000000000001" customHeight="1" x14ac:dyDescent="0.25">
      <c r="A25" s="57"/>
      <c r="B25" s="2" t="s">
        <v>68</v>
      </c>
      <c r="C25" s="15">
        <f t="shared" ref="C25:F25" si="16">C9+C17</f>
        <v>0</v>
      </c>
      <c r="D25" s="16">
        <f t="shared" si="16"/>
        <v>25846</v>
      </c>
      <c r="E25" s="16">
        <f t="shared" si="16"/>
        <v>79785</v>
      </c>
      <c r="F25" s="16">
        <f t="shared" si="16"/>
        <v>116767</v>
      </c>
      <c r="G25" s="16">
        <f t="shared" si="14"/>
        <v>49134</v>
      </c>
      <c r="H25" s="17">
        <f t="shared" si="14"/>
        <v>247422</v>
      </c>
      <c r="I25" s="15">
        <f t="shared" si="14"/>
        <v>12168</v>
      </c>
      <c r="J25" s="204">
        <f t="shared" si="14"/>
        <v>83046</v>
      </c>
      <c r="K25" s="5"/>
      <c r="L25" s="96">
        <f>C25/$C$23</f>
        <v>0</v>
      </c>
      <c r="M25" s="23">
        <f t="shared" ref="M25:M30" si="17">D25/$D$23</f>
        <v>2.3002083982045024E-4</v>
      </c>
      <c r="N25" s="23">
        <f t="shared" ref="N25:N30" si="18">E25/$E$23</f>
        <v>6.9315650152389306E-4</v>
      </c>
      <c r="O25" s="23">
        <f t="shared" ref="O25:O30" si="19">F25/$F$23</f>
        <v>9.3713764437784112E-4</v>
      </c>
      <c r="P25" s="23">
        <f t="shared" ref="P25:P30" si="20">G25/$G$23</f>
        <v>4.3868831283764106E-4</v>
      </c>
      <c r="Q25" s="24">
        <f t="shared" ref="Q25:Q30" si="21">H25/$H$23</f>
        <v>2.1435355118941393E-3</v>
      </c>
      <c r="R25" s="115">
        <f t="shared" ref="R25:R30" si="22">I25/$I$23</f>
        <v>4.6961926528899591E-4</v>
      </c>
      <c r="S25" s="97">
        <f t="shared" ref="S25:S30" si="23">J25/$J$23</f>
        <v>2.9986143243105057E-3</v>
      </c>
      <c r="T25"/>
      <c r="U25" s="171">
        <f t="shared" si="2"/>
        <v>5.8249506903353057</v>
      </c>
      <c r="V25" s="124">
        <f t="shared" si="3"/>
        <v>0.25289950590215099</v>
      </c>
      <c r="Z25"/>
      <c r="AA25"/>
      <c r="AB25"/>
      <c r="AC25"/>
    </row>
    <row r="26" spans="1:29" s="7" customFormat="1" ht="20.100000000000001" customHeight="1" x14ac:dyDescent="0.25">
      <c r="A26" s="57"/>
      <c r="B26" s="2" t="s">
        <v>69</v>
      </c>
      <c r="C26" s="15">
        <f t="shared" ref="C26:F26" si="24">C10+C18</f>
        <v>92810054</v>
      </c>
      <c r="D26" s="16">
        <f t="shared" si="24"/>
        <v>97051383</v>
      </c>
      <c r="E26" s="16">
        <f t="shared" si="24"/>
        <v>100026842</v>
      </c>
      <c r="F26" s="16">
        <f t="shared" si="24"/>
        <v>105276748</v>
      </c>
      <c r="G26" s="16">
        <f t="shared" si="14"/>
        <v>95492905</v>
      </c>
      <c r="H26" s="17">
        <f t="shared" si="14"/>
        <v>99915534</v>
      </c>
      <c r="I26" s="15">
        <f t="shared" si="14"/>
        <v>22208512</v>
      </c>
      <c r="J26" s="204">
        <f t="shared" si="14"/>
        <v>23831831</v>
      </c>
      <c r="K26" s="5"/>
      <c r="L26" s="96">
        <f>C26/$C$23</f>
        <v>0.8457484257752258</v>
      </c>
      <c r="M26" s="23">
        <f t="shared" si="17"/>
        <v>0.86372516534071686</v>
      </c>
      <c r="N26" s="23">
        <f t="shared" si="18"/>
        <v>0.86901367248484318</v>
      </c>
      <c r="O26" s="23">
        <f t="shared" si="19"/>
        <v>0.84492025682324279</v>
      </c>
      <c r="P26" s="23">
        <f t="shared" si="20"/>
        <v>0.85259945012445837</v>
      </c>
      <c r="Q26" s="24">
        <f t="shared" si="21"/>
        <v>0.86561621569167768</v>
      </c>
      <c r="R26" s="115">
        <f t="shared" si="22"/>
        <v>0.85712895205472128</v>
      </c>
      <c r="S26" s="97">
        <f t="shared" si="23"/>
        <v>0.86051669931299724</v>
      </c>
      <c r="T26"/>
      <c r="U26" s="171">
        <f t="shared" si="2"/>
        <v>7.3094451352706563E-2</v>
      </c>
      <c r="V26" s="124">
        <f t="shared" si="3"/>
        <v>0.33877472582759527</v>
      </c>
      <c r="Y26" s="6"/>
      <c r="Z26"/>
      <c r="AA26"/>
      <c r="AB26"/>
      <c r="AC26"/>
    </row>
    <row r="27" spans="1:29" s="7" customFormat="1" ht="20.100000000000001" customHeight="1" x14ac:dyDescent="0.25">
      <c r="A27" s="57"/>
      <c r="B27" s="2" t="s">
        <v>70</v>
      </c>
      <c r="C27" s="15">
        <f t="shared" ref="C27:F27" si="25">C11+C19</f>
        <v>733521</v>
      </c>
      <c r="D27" s="16">
        <f t="shared" si="25"/>
        <v>924180</v>
      </c>
      <c r="E27" s="16">
        <f t="shared" si="25"/>
        <v>981822</v>
      </c>
      <c r="F27" s="16">
        <f t="shared" si="25"/>
        <v>1212155</v>
      </c>
      <c r="G27" s="16">
        <f t="shared" si="14"/>
        <v>1062750</v>
      </c>
      <c r="H27" s="17">
        <f t="shared" si="14"/>
        <v>838749</v>
      </c>
      <c r="I27" s="15">
        <f t="shared" si="14"/>
        <v>164803</v>
      </c>
      <c r="J27" s="204">
        <f t="shared" si="14"/>
        <v>212249</v>
      </c>
      <c r="K27" s="5"/>
      <c r="L27" s="96">
        <f>C27/$C$23</f>
        <v>6.6843429594714964E-3</v>
      </c>
      <c r="M27" s="23">
        <f t="shared" si="17"/>
        <v>8.2248959121436083E-3</v>
      </c>
      <c r="N27" s="23">
        <f t="shared" si="18"/>
        <v>8.5298778296570999E-3</v>
      </c>
      <c r="O27" s="23">
        <f t="shared" si="19"/>
        <v>9.7283999873322251E-3</v>
      </c>
      <c r="P27" s="23">
        <f t="shared" si="20"/>
        <v>9.4886637454349946E-3</v>
      </c>
      <c r="Q27" s="24">
        <f t="shared" si="21"/>
        <v>7.2664850622244474E-3</v>
      </c>
      <c r="R27" s="115">
        <f t="shared" si="22"/>
        <v>6.3605081999854032E-3</v>
      </c>
      <c r="S27" s="97">
        <f t="shared" si="23"/>
        <v>7.6638596888541355E-3</v>
      </c>
      <c r="T27"/>
      <c r="U27" s="171">
        <f t="shared" si="2"/>
        <v>0.28789524462540123</v>
      </c>
      <c r="V27" s="124">
        <f t="shared" si="3"/>
        <v>0.13033514888687323</v>
      </c>
      <c r="Z27"/>
      <c r="AA27"/>
      <c r="AB27"/>
      <c r="AC27"/>
    </row>
    <row r="28" spans="1:29" s="7" customFormat="1" ht="20.100000000000001" customHeight="1" x14ac:dyDescent="0.25">
      <c r="A28" s="57"/>
      <c r="B28" s="321" t="s">
        <v>93</v>
      </c>
      <c r="C28" s="15">
        <f t="shared" ref="C28:F28" si="26">C12+C20</f>
        <v>0</v>
      </c>
      <c r="D28" s="16">
        <f t="shared" si="26"/>
        <v>0</v>
      </c>
      <c r="E28" s="16">
        <f t="shared" si="26"/>
        <v>0</v>
      </c>
      <c r="F28" s="16">
        <f t="shared" si="26"/>
        <v>0</v>
      </c>
      <c r="G28" s="16">
        <f t="shared" si="14"/>
        <v>0</v>
      </c>
      <c r="H28" s="17">
        <f t="shared" si="14"/>
        <v>7368</v>
      </c>
      <c r="I28" s="15">
        <f t="shared" si="14"/>
        <v>0</v>
      </c>
      <c r="J28" s="204">
        <f t="shared" si="14"/>
        <v>3610</v>
      </c>
      <c r="K28" s="5"/>
      <c r="L28" s="96">
        <f t="shared" ref="L28:L30" si="27">C28/$C$23</f>
        <v>0</v>
      </c>
      <c r="M28" s="23">
        <f t="shared" si="17"/>
        <v>0</v>
      </c>
      <c r="N28" s="23">
        <f t="shared" si="18"/>
        <v>0</v>
      </c>
      <c r="O28" s="23">
        <f t="shared" si="19"/>
        <v>0</v>
      </c>
      <c r="P28" s="23">
        <f t="shared" si="20"/>
        <v>0</v>
      </c>
      <c r="Q28" s="24">
        <f t="shared" si="21"/>
        <v>6.3832519548124325E-5</v>
      </c>
      <c r="R28" s="115"/>
      <c r="S28" s="97"/>
      <c r="T28"/>
      <c r="U28" s="171"/>
      <c r="V28" s="124"/>
      <c r="Z28"/>
      <c r="AA28"/>
      <c r="AB28"/>
      <c r="AC28"/>
    </row>
    <row r="29" spans="1:29" s="7" customFormat="1" ht="20.100000000000001" customHeight="1" x14ac:dyDescent="0.25">
      <c r="A29" s="57"/>
      <c r="B29" s="321" t="s">
        <v>94</v>
      </c>
      <c r="C29" s="15">
        <f t="shared" ref="C29:F29" si="28">C13+C21</f>
        <v>0</v>
      </c>
      <c r="D29" s="16">
        <f t="shared" si="28"/>
        <v>0</v>
      </c>
      <c r="E29" s="16">
        <f t="shared" si="28"/>
        <v>0</v>
      </c>
      <c r="F29" s="16">
        <f t="shared" si="28"/>
        <v>0</v>
      </c>
      <c r="G29" s="16">
        <f t="shared" si="14"/>
        <v>0</v>
      </c>
      <c r="H29" s="17">
        <f t="shared" si="14"/>
        <v>11794</v>
      </c>
      <c r="I29" s="15">
        <f t="shared" si="14"/>
        <v>0</v>
      </c>
      <c r="J29" s="204">
        <f t="shared" si="14"/>
        <v>7134</v>
      </c>
      <c r="K29" s="5"/>
      <c r="L29" s="96">
        <f t="shared" si="27"/>
        <v>0</v>
      </c>
      <c r="M29" s="23">
        <f t="shared" si="17"/>
        <v>0</v>
      </c>
      <c r="N29" s="23">
        <f t="shared" si="18"/>
        <v>0</v>
      </c>
      <c r="O29" s="23">
        <f t="shared" si="19"/>
        <v>0</v>
      </c>
      <c r="P29" s="23">
        <f t="shared" si="20"/>
        <v>0</v>
      </c>
      <c r="Q29" s="24">
        <f t="shared" si="21"/>
        <v>1.0217708137222833E-4</v>
      </c>
      <c r="R29" s="115"/>
      <c r="S29" s="97"/>
      <c r="T29"/>
      <c r="U29" s="171"/>
      <c r="V29" s="124"/>
      <c r="Z29"/>
      <c r="AA29"/>
      <c r="AB29"/>
      <c r="AC29"/>
    </row>
    <row r="30" spans="1:29" s="7" customFormat="1" ht="20.100000000000001" customHeight="1" thickBot="1" x14ac:dyDescent="0.3">
      <c r="A30" s="167"/>
      <c r="B30" s="168" t="s">
        <v>72</v>
      </c>
      <c r="C30" s="58">
        <f t="shared" ref="C30:F30" si="29">C14+C22</f>
        <v>0</v>
      </c>
      <c r="D30" s="170">
        <f t="shared" si="29"/>
        <v>24</v>
      </c>
      <c r="E30" s="170">
        <f t="shared" si="29"/>
        <v>29</v>
      </c>
      <c r="F30" s="170">
        <f t="shared" si="29"/>
        <v>22</v>
      </c>
      <c r="G30" s="170">
        <f t="shared" si="14"/>
        <v>0</v>
      </c>
      <c r="H30" s="59">
        <f t="shared" si="14"/>
        <v>0</v>
      </c>
      <c r="I30" s="58">
        <f t="shared" si="14"/>
        <v>0</v>
      </c>
      <c r="J30" s="282">
        <f t="shared" si="14"/>
        <v>0</v>
      </c>
      <c r="K30" s="5"/>
      <c r="L30" s="173">
        <f t="shared" si="27"/>
        <v>0</v>
      </c>
      <c r="M30" s="99">
        <f t="shared" si="17"/>
        <v>2.1359205121453245E-7</v>
      </c>
      <c r="N30" s="99">
        <f t="shared" si="18"/>
        <v>2.5194633758467003E-7</v>
      </c>
      <c r="O30" s="99">
        <f t="shared" si="19"/>
        <v>1.7656553800570798E-7</v>
      </c>
      <c r="P30" s="99">
        <f t="shared" si="20"/>
        <v>0</v>
      </c>
      <c r="Q30" s="113">
        <f t="shared" si="21"/>
        <v>0</v>
      </c>
      <c r="R30" s="284">
        <f t="shared" si="22"/>
        <v>0</v>
      </c>
      <c r="S30" s="285">
        <f t="shared" si="23"/>
        <v>0</v>
      </c>
      <c r="T30"/>
      <c r="U30" s="129"/>
      <c r="V30" s="126">
        <f t="shared" si="3"/>
        <v>0</v>
      </c>
      <c r="Y30" s="6"/>
      <c r="Z30"/>
      <c r="AA30"/>
      <c r="AB30"/>
      <c r="AC30"/>
    </row>
    <row r="31" spans="1:29" s="7" customFormat="1" ht="20.10000000000000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Y31" s="6"/>
      <c r="Z31"/>
      <c r="AA31"/>
      <c r="AB31"/>
      <c r="AC31"/>
    </row>
    <row r="32" spans="1:29" ht="19.5" customHeight="1" x14ac:dyDescent="0.25"/>
    <row r="33" spans="1:22" x14ac:dyDescent="0.25">
      <c r="A33" s="1" t="s">
        <v>25</v>
      </c>
      <c r="L33" s="1" t="s">
        <v>27</v>
      </c>
      <c r="U33" s="1" t="str">
        <f>U3</f>
        <v>VARIAÇÃO (JAN.-MAR)</v>
      </c>
    </row>
    <row r="34" spans="1:22" ht="15.75" thickBot="1" x14ac:dyDescent="0.3"/>
    <row r="35" spans="1:22" ht="24" customHeight="1" x14ac:dyDescent="0.25">
      <c r="A35" s="474" t="s">
        <v>81</v>
      </c>
      <c r="B35" s="509"/>
      <c r="C35" s="476">
        <v>2016</v>
      </c>
      <c r="D35" s="478">
        <v>2017</v>
      </c>
      <c r="E35" s="478">
        <v>2018</v>
      </c>
      <c r="F35" s="488">
        <v>2019</v>
      </c>
      <c r="G35" s="478">
        <v>2020</v>
      </c>
      <c r="H35" s="482">
        <v>2021</v>
      </c>
      <c r="I35" s="484" t="str">
        <f>I5</f>
        <v>janeiro - março</v>
      </c>
      <c r="J35" s="485"/>
      <c r="L35" s="505">
        <v>2016</v>
      </c>
      <c r="M35" s="478">
        <v>2017</v>
      </c>
      <c r="N35" s="478">
        <v>2018</v>
      </c>
      <c r="O35" s="488">
        <v>2019</v>
      </c>
      <c r="P35" s="478">
        <v>2020</v>
      </c>
      <c r="Q35" s="482">
        <v>2021</v>
      </c>
      <c r="R35" s="484" t="str">
        <f>I5</f>
        <v>janeiro - março</v>
      </c>
      <c r="S35" s="485"/>
      <c r="U35" s="507" t="s">
        <v>89</v>
      </c>
      <c r="V35" s="508"/>
    </row>
    <row r="36" spans="1:22" ht="20.25" customHeight="1" thickBot="1" x14ac:dyDescent="0.3">
      <c r="A36" s="475"/>
      <c r="B36" s="510"/>
      <c r="C36" s="493"/>
      <c r="D36" s="492"/>
      <c r="E36" s="492"/>
      <c r="F36" s="496"/>
      <c r="G36" s="492"/>
      <c r="H36" s="502"/>
      <c r="I36" s="246">
        <v>2021</v>
      </c>
      <c r="J36" s="203">
        <v>2022</v>
      </c>
      <c r="L36" s="506"/>
      <c r="M36" s="492"/>
      <c r="N36" s="492"/>
      <c r="O36" s="496"/>
      <c r="P36" s="492"/>
      <c r="Q36" s="502"/>
      <c r="R36" s="246">
        <v>2021</v>
      </c>
      <c r="S36" s="203">
        <v>2022</v>
      </c>
      <c r="U36" s="152" t="s">
        <v>1</v>
      </c>
      <c r="V36" s="51" t="s">
        <v>40</v>
      </c>
    </row>
    <row r="37" spans="1:22" ht="19.5" customHeight="1" thickBot="1" x14ac:dyDescent="0.3">
      <c r="A37" s="10" t="s">
        <v>39</v>
      </c>
      <c r="B37" s="11"/>
      <c r="C37" s="18">
        <f>SUM(C38:C44)</f>
        <v>251533440</v>
      </c>
      <c r="D37" s="19">
        <f>SUM(D38:D44)</f>
        <v>288451381</v>
      </c>
      <c r="E37" s="19">
        <v>313935902</v>
      </c>
      <c r="F37" s="49">
        <v>351270524</v>
      </c>
      <c r="G37" s="49">
        <v>187039707</v>
      </c>
      <c r="H37" s="20">
        <v>169258173</v>
      </c>
      <c r="I37" s="18">
        <v>10606596</v>
      </c>
      <c r="J37" s="188">
        <v>62068901</v>
      </c>
      <c r="K37" s="1"/>
      <c r="L37" s="177">
        <f>C37/C53</f>
        <v>0.4818555329437525</v>
      </c>
      <c r="M37" s="26">
        <f>D37/D53</f>
        <v>0.49928544278146808</v>
      </c>
      <c r="N37" s="26">
        <f>E37/E53</f>
        <v>0.50362223801591022</v>
      </c>
      <c r="O37" s="26">
        <f>F37/F53</f>
        <v>0.51390862723212372</v>
      </c>
      <c r="P37" s="26">
        <f>G37/G53</f>
        <v>0.34756602969114592</v>
      </c>
      <c r="Q37" s="27">
        <f>H37/H53</f>
        <v>0.30258094517814976</v>
      </c>
      <c r="R37" s="25">
        <f>I37/I53</f>
        <v>0.1005939479931957</v>
      </c>
      <c r="S37" s="283">
        <f>J37/J53</f>
        <v>0.41610982528045559</v>
      </c>
      <c r="T37" s="1"/>
      <c r="U37" s="82">
        <f>(J37-I37)/I37</f>
        <v>4.851915261031909</v>
      </c>
      <c r="V37" s="121">
        <f>(S37-R37)*100</f>
        <v>31.551587728725988</v>
      </c>
    </row>
    <row r="38" spans="1:22" ht="19.5" customHeight="1" x14ac:dyDescent="0.25">
      <c r="A38" s="57"/>
      <c r="B38" s="166" t="s">
        <v>67</v>
      </c>
      <c r="C38" s="15">
        <v>17551103</v>
      </c>
      <c r="D38" s="16">
        <v>15849278</v>
      </c>
      <c r="E38" s="16">
        <v>14538908</v>
      </c>
      <c r="F38" s="48">
        <v>21296207</v>
      </c>
      <c r="G38" s="48">
        <v>11748828</v>
      </c>
      <c r="H38" s="17">
        <v>10679777</v>
      </c>
      <c r="I38" s="15">
        <v>715194</v>
      </c>
      <c r="J38" s="204">
        <v>4310244</v>
      </c>
      <c r="L38" s="96">
        <f>C38/$C$37</f>
        <v>6.977642018492651E-2</v>
      </c>
      <c r="M38" s="23">
        <f>D38/$D$37</f>
        <v>5.4946098524659169E-2</v>
      </c>
      <c r="N38" s="23">
        <f>E38/$E$37</f>
        <v>4.6311708560176086E-2</v>
      </c>
      <c r="O38" s="23">
        <f>F38/$F$37</f>
        <v>6.0626228348154829E-2</v>
      </c>
      <c r="P38" s="23">
        <f>G38/$G$37</f>
        <v>6.2814619357802998E-2</v>
      </c>
      <c r="Q38" s="24">
        <f>H38/$H$37</f>
        <v>6.3097555708580166E-2</v>
      </c>
      <c r="R38" s="115">
        <f>I38/$I$37</f>
        <v>6.742917331818804E-2</v>
      </c>
      <c r="S38" s="97">
        <f>J38/$J$37</f>
        <v>6.9442892182028482E-2</v>
      </c>
      <c r="U38" s="171">
        <f t="shared" ref="U38:U57" si="30">(J38-I38)/I38</f>
        <v>5.0266780761583574</v>
      </c>
      <c r="V38" s="124">
        <f t="shared" ref="V38:V60" si="31">(S38-R38)*100</f>
        <v>0.20137188638404413</v>
      </c>
    </row>
    <row r="39" spans="1:22" ht="19.5" customHeight="1" x14ac:dyDescent="0.25">
      <c r="A39" s="57"/>
      <c r="B39" s="166" t="s">
        <v>68</v>
      </c>
      <c r="C39" s="15">
        <v>0</v>
      </c>
      <c r="D39" s="16">
        <v>185230</v>
      </c>
      <c r="E39" s="16">
        <v>571795</v>
      </c>
      <c r="F39" s="48">
        <v>836837</v>
      </c>
      <c r="G39" s="48">
        <v>352125</v>
      </c>
      <c r="H39" s="17">
        <v>1940715</v>
      </c>
      <c r="I39" s="15">
        <v>104650</v>
      </c>
      <c r="J39" s="204">
        <v>751270</v>
      </c>
      <c r="L39" s="96">
        <f>C39/$C$37</f>
        <v>0</v>
      </c>
      <c r="M39" s="23">
        <f>D39/$D$37</f>
        <v>6.4215327851039131E-4</v>
      </c>
      <c r="N39" s="23">
        <f>E39/$E$37</f>
        <v>1.8213749888345042E-3</v>
      </c>
      <c r="O39" s="23">
        <f t="shared" ref="O39:O44" si="32">F39/$F$37</f>
        <v>2.3823148907307691E-3</v>
      </c>
      <c r="P39" s="23">
        <f t="shared" ref="P39:P44" si="33">G39/$G$37</f>
        <v>1.8826216403343703E-3</v>
      </c>
      <c r="Q39" s="24">
        <f t="shared" ref="Q39:Q44" si="34">H39/$H$37</f>
        <v>1.1466004657866654E-2</v>
      </c>
      <c r="R39" s="115">
        <f t="shared" ref="R39:R44" si="35">I39/$I$37</f>
        <v>9.866501938982121E-3</v>
      </c>
      <c r="S39" s="97">
        <f t="shared" ref="S39:S44" si="36">J39/$J$37</f>
        <v>1.2103807025679415E-2</v>
      </c>
      <c r="U39" s="171">
        <f t="shared" si="30"/>
        <v>6.1788819875776397</v>
      </c>
      <c r="V39" s="124">
        <f t="shared" si="31"/>
        <v>0.22373050866972938</v>
      </c>
    </row>
    <row r="40" spans="1:22" ht="19.5" customHeight="1" x14ac:dyDescent="0.25">
      <c r="A40" s="57"/>
      <c r="B40" s="166" t="s">
        <v>69</v>
      </c>
      <c r="C40" s="15">
        <v>232469288</v>
      </c>
      <c r="D40" s="16">
        <v>270523923</v>
      </c>
      <c r="E40" s="16">
        <v>296614887</v>
      </c>
      <c r="F40" s="48">
        <v>326779778</v>
      </c>
      <c r="G40" s="48">
        <v>172858811</v>
      </c>
      <c r="H40" s="17">
        <v>155282840</v>
      </c>
      <c r="I40" s="15">
        <v>9606188</v>
      </c>
      <c r="J40" s="204">
        <v>56566367</v>
      </c>
      <c r="L40" s="96">
        <f>C40/$C$37</f>
        <v>0.92420828021912316</v>
      </c>
      <c r="M40" s="23">
        <f>D40/$D$37</f>
        <v>0.93784929044940157</v>
      </c>
      <c r="N40" s="23">
        <f>E40/$E$37</f>
        <v>0.94482626902608924</v>
      </c>
      <c r="O40" s="23">
        <f t="shared" si="32"/>
        <v>0.93027953008661779</v>
      </c>
      <c r="P40" s="23">
        <f t="shared" si="33"/>
        <v>0.924182430418371</v>
      </c>
      <c r="Q40" s="24">
        <f t="shared" si="34"/>
        <v>0.91743185719013998</v>
      </c>
      <c r="R40" s="115">
        <f t="shared" si="35"/>
        <v>0.90568057838726013</v>
      </c>
      <c r="S40" s="97">
        <f t="shared" si="36"/>
        <v>0.91134797118447453</v>
      </c>
      <c r="U40" s="171">
        <f t="shared" si="30"/>
        <v>4.888534244801372</v>
      </c>
      <c r="V40" s="124">
        <f t="shared" si="31"/>
        <v>0.56673927972143989</v>
      </c>
    </row>
    <row r="41" spans="1:22" ht="19.5" customHeight="1" x14ac:dyDescent="0.25">
      <c r="A41" s="57"/>
      <c r="B41" s="2" t="s">
        <v>70</v>
      </c>
      <c r="C41" s="15">
        <v>1513049</v>
      </c>
      <c r="D41" s="16">
        <v>1892950</v>
      </c>
      <c r="E41" s="16">
        <v>2210312</v>
      </c>
      <c r="F41" s="48">
        <v>2357702</v>
      </c>
      <c r="G41" s="48">
        <v>2079943</v>
      </c>
      <c r="H41" s="17">
        <v>1354841</v>
      </c>
      <c r="I41" s="15">
        <v>180564</v>
      </c>
      <c r="J41" s="204">
        <v>440637</v>
      </c>
      <c r="L41" s="96">
        <f>C41/$C$37</f>
        <v>6.0152995959503438E-3</v>
      </c>
      <c r="M41" s="23">
        <f>D41/$D$37</f>
        <v>6.562457747428847E-3</v>
      </c>
      <c r="N41" s="23">
        <f>E41/$E$37</f>
        <v>7.0406474249001313E-3</v>
      </c>
      <c r="O41" s="23">
        <f t="shared" si="32"/>
        <v>6.7119266744966053E-3</v>
      </c>
      <c r="P41" s="23">
        <f t="shared" si="33"/>
        <v>1.1120328583491632E-2</v>
      </c>
      <c r="Q41" s="24">
        <f t="shared" si="34"/>
        <v>8.0045824434132346E-3</v>
      </c>
      <c r="R41" s="115">
        <f t="shared" si="35"/>
        <v>1.7023746355569684E-2</v>
      </c>
      <c r="S41" s="97">
        <f t="shared" si="36"/>
        <v>7.0991590458480969E-3</v>
      </c>
      <c r="U41" s="171">
        <f t="shared" si="30"/>
        <v>1.4403369442413769</v>
      </c>
      <c r="V41" s="124">
        <f t="shared" si="31"/>
        <v>-0.99245873097215875</v>
      </c>
    </row>
    <row r="42" spans="1:22" ht="19.5" customHeight="1" x14ac:dyDescent="0.25">
      <c r="A42" s="57"/>
      <c r="B42" s="321" t="s">
        <v>93</v>
      </c>
      <c r="C42" s="15"/>
      <c r="D42" s="16"/>
      <c r="E42" s="16"/>
      <c r="F42" s="48">
        <v>0</v>
      </c>
      <c r="G42" s="48">
        <v>0</v>
      </c>
      <c r="H42" s="17">
        <v>0</v>
      </c>
      <c r="I42" s="15">
        <v>0</v>
      </c>
      <c r="J42" s="204">
        <v>383</v>
      </c>
      <c r="L42" s="96">
        <f t="shared" ref="L42:L44" si="37">C42/$C$37</f>
        <v>0</v>
      </c>
      <c r="M42" s="23">
        <f t="shared" ref="M42:M44" si="38">D42/$D$37</f>
        <v>0</v>
      </c>
      <c r="N42" s="23">
        <f t="shared" ref="N42:N44" si="39">E42/$E$37</f>
        <v>0</v>
      </c>
      <c r="O42" s="23">
        <f t="shared" ref="O42:O44" si="40">F42/$F$37</f>
        <v>0</v>
      </c>
      <c r="P42" s="23">
        <f t="shared" ref="P42:P44" si="41">G42/$G$37</f>
        <v>0</v>
      </c>
      <c r="Q42" s="24">
        <f t="shared" ref="Q42:Q44" si="42">H42/$H$37</f>
        <v>0</v>
      </c>
      <c r="R42" s="115">
        <f t="shared" ref="R42:R44" si="43">I42/$I$37</f>
        <v>0</v>
      </c>
      <c r="S42" s="97">
        <f t="shared" ref="S42:S44" si="44">J42/$J$37</f>
        <v>6.1705619695119139E-6</v>
      </c>
      <c r="U42" s="171"/>
      <c r="V42" s="124">
        <f t="shared" ref="V42:V44" si="45">(S42-R42)*100</f>
        <v>6.1705619695119141E-4</v>
      </c>
    </row>
    <row r="43" spans="1:22" ht="19.5" customHeight="1" x14ac:dyDescent="0.25">
      <c r="A43" s="57"/>
      <c r="B43" s="321" t="s">
        <v>94</v>
      </c>
      <c r="C43" s="15"/>
      <c r="D43" s="16"/>
      <c r="E43" s="16"/>
      <c r="F43" s="48">
        <v>0</v>
      </c>
      <c r="G43" s="48">
        <v>0</v>
      </c>
      <c r="H43" s="17">
        <v>0</v>
      </c>
      <c r="I43" s="15">
        <v>0</v>
      </c>
      <c r="J43" s="204">
        <v>0</v>
      </c>
      <c r="L43" s="96">
        <f t="shared" si="37"/>
        <v>0</v>
      </c>
      <c r="M43" s="23">
        <f t="shared" si="38"/>
        <v>0</v>
      </c>
      <c r="N43" s="23">
        <f t="shared" si="39"/>
        <v>0</v>
      </c>
      <c r="O43" s="23">
        <f t="shared" si="40"/>
        <v>0</v>
      </c>
      <c r="P43" s="23">
        <f t="shared" si="41"/>
        <v>0</v>
      </c>
      <c r="Q43" s="24">
        <f t="shared" si="42"/>
        <v>0</v>
      </c>
      <c r="R43" s="115">
        <f t="shared" si="43"/>
        <v>0</v>
      </c>
      <c r="S43" s="97">
        <f t="shared" si="44"/>
        <v>0</v>
      </c>
      <c r="U43" s="171"/>
      <c r="V43" s="124">
        <f t="shared" si="45"/>
        <v>0</v>
      </c>
    </row>
    <row r="44" spans="1:22" ht="19.5" customHeight="1" thickBot="1" x14ac:dyDescent="0.3">
      <c r="A44" s="57"/>
      <c r="B44" s="2" t="s">
        <v>72</v>
      </c>
      <c r="C44" s="15">
        <v>0</v>
      </c>
      <c r="D44" s="16">
        <v>0</v>
      </c>
      <c r="E44" s="16">
        <v>0</v>
      </c>
      <c r="F44" s="48">
        <v>0</v>
      </c>
      <c r="G44" s="48">
        <v>0</v>
      </c>
      <c r="H44" s="17">
        <v>0</v>
      </c>
      <c r="I44" s="15">
        <v>0</v>
      </c>
      <c r="J44" s="204">
        <v>0</v>
      </c>
      <c r="L44" s="96">
        <f t="shared" si="37"/>
        <v>0</v>
      </c>
      <c r="M44" s="23">
        <f t="shared" si="38"/>
        <v>0</v>
      </c>
      <c r="N44" s="23">
        <f t="shared" si="39"/>
        <v>0</v>
      </c>
      <c r="O44" s="23">
        <f t="shared" si="40"/>
        <v>0</v>
      </c>
      <c r="P44" s="23">
        <f t="shared" si="41"/>
        <v>0</v>
      </c>
      <c r="Q44" s="24">
        <f t="shared" si="42"/>
        <v>0</v>
      </c>
      <c r="R44" s="115">
        <f t="shared" si="43"/>
        <v>0</v>
      </c>
      <c r="S44" s="97">
        <f t="shared" si="44"/>
        <v>0</v>
      </c>
      <c r="U44" s="171"/>
      <c r="V44" s="124">
        <f t="shared" si="45"/>
        <v>0</v>
      </c>
    </row>
    <row r="45" spans="1:22" ht="19.5" customHeight="1" thickBot="1" x14ac:dyDescent="0.3">
      <c r="A45" s="10" t="s">
        <v>38</v>
      </c>
      <c r="B45" s="11"/>
      <c r="C45" s="18">
        <f>SUM(C46:C52)</f>
        <v>270476629</v>
      </c>
      <c r="D45" s="19">
        <f>SUM(D46:D52)</f>
        <v>289277021</v>
      </c>
      <c r="E45" s="19">
        <v>309420015</v>
      </c>
      <c r="F45" s="49">
        <v>332256674</v>
      </c>
      <c r="G45" s="49">
        <v>351101800</v>
      </c>
      <c r="H45" s="20">
        <v>390123294</v>
      </c>
      <c r="I45" s="18">
        <v>94833107</v>
      </c>
      <c r="J45" s="188">
        <v>87095808</v>
      </c>
      <c r="K45" s="1"/>
      <c r="L45" s="177">
        <f>C45/C53</f>
        <v>0.5181444670562475</v>
      </c>
      <c r="M45" s="26">
        <f>D45/D53</f>
        <v>0.50071455721853186</v>
      </c>
      <c r="N45" s="26">
        <f>E45/E53</f>
        <v>0.49637776198408973</v>
      </c>
      <c r="O45" s="26">
        <f>F45/F53</f>
        <v>0.48609137276787634</v>
      </c>
      <c r="P45" s="26">
        <f>G45/G53</f>
        <v>0.65243397030885408</v>
      </c>
      <c r="Q45" s="27">
        <f>H45/H53</f>
        <v>0.69741905482185018</v>
      </c>
      <c r="R45" s="25">
        <f>I45/I53</f>
        <v>0.89940605200680435</v>
      </c>
      <c r="S45" s="283">
        <f>J45/J53</f>
        <v>0.58389017471954441</v>
      </c>
      <c r="T45" s="1"/>
      <c r="U45" s="82">
        <f t="shared" si="30"/>
        <v>-8.1588584881016293E-2</v>
      </c>
      <c r="V45" s="121">
        <f t="shared" si="31"/>
        <v>-31.551587728725995</v>
      </c>
    </row>
    <row r="46" spans="1:22" ht="19.5" customHeight="1" x14ac:dyDescent="0.25">
      <c r="A46" s="57"/>
      <c r="B46" s="2" t="s">
        <v>67</v>
      </c>
      <c r="C46" s="15">
        <v>17086626</v>
      </c>
      <c r="D46" s="16">
        <v>16108422</v>
      </c>
      <c r="E46" s="16">
        <v>16184808</v>
      </c>
      <c r="F46" s="48">
        <v>19120692</v>
      </c>
      <c r="G46" s="48">
        <v>20576507</v>
      </c>
      <c r="H46" s="17">
        <v>19683253</v>
      </c>
      <c r="I46" s="15">
        <v>5733418</v>
      </c>
      <c r="J46" s="204">
        <v>4211500</v>
      </c>
      <c r="L46" s="96">
        <f>C46/$C$45</f>
        <v>6.3172282437755467E-2</v>
      </c>
      <c r="M46" s="23">
        <f>D46/$D$45</f>
        <v>5.568510745967617E-2</v>
      </c>
      <c r="N46" s="23">
        <f>E46/$E$45</f>
        <v>5.2306920093711455E-2</v>
      </c>
      <c r="O46" s="23">
        <f>F46/$F$45</f>
        <v>5.754795462739147E-2</v>
      </c>
      <c r="P46" s="23">
        <f>G46/$G$45</f>
        <v>5.860552979221411E-2</v>
      </c>
      <c r="Q46" s="24">
        <f>H46/$H$45</f>
        <v>5.0453929059667994E-2</v>
      </c>
      <c r="R46" s="115">
        <f>I46/$I$45</f>
        <v>6.0457979089517756E-2</v>
      </c>
      <c r="S46" s="97">
        <f>J46/$J$45</f>
        <v>4.8354795675125947E-2</v>
      </c>
      <c r="U46" s="171">
        <f t="shared" si="30"/>
        <v>-0.26544689398191446</v>
      </c>
      <c r="V46" s="124">
        <f t="shared" si="31"/>
        <v>-1.2103183414391809</v>
      </c>
    </row>
    <row r="47" spans="1:22" ht="19.5" customHeight="1" x14ac:dyDescent="0.25">
      <c r="A47" s="57"/>
      <c r="B47" s="2" t="s">
        <v>68</v>
      </c>
      <c r="C47" s="15">
        <v>0</v>
      </c>
      <c r="D47" s="16">
        <v>0</v>
      </c>
      <c r="E47" s="16">
        <v>0</v>
      </c>
      <c r="F47" s="48">
        <v>0</v>
      </c>
      <c r="G47" s="48">
        <v>0</v>
      </c>
      <c r="H47" s="17">
        <v>0</v>
      </c>
      <c r="I47" s="15">
        <v>0</v>
      </c>
      <c r="J47" s="204">
        <v>0</v>
      </c>
      <c r="L47" s="96">
        <f>C47/$C$45</f>
        <v>0</v>
      </c>
      <c r="M47" s="23">
        <f>D47/$D$45</f>
        <v>0</v>
      </c>
      <c r="N47" s="23">
        <f>E47/$E$45</f>
        <v>0</v>
      </c>
      <c r="O47" s="23">
        <f t="shared" ref="O47:O52" si="46">F47/$F$45</f>
        <v>0</v>
      </c>
      <c r="P47" s="23">
        <f t="shared" ref="P47:P52" si="47">G47/$G$45</f>
        <v>0</v>
      </c>
      <c r="Q47" s="24">
        <f t="shared" ref="Q47:Q52" si="48">H47/$H$45</f>
        <v>0</v>
      </c>
      <c r="R47" s="115">
        <f t="shared" ref="R47:R52" si="49">I47/$I$45</f>
        <v>0</v>
      </c>
      <c r="S47" s="97">
        <f t="shared" ref="S47:S52" si="50">J47/$J$45</f>
        <v>0</v>
      </c>
      <c r="U47" s="171"/>
      <c r="V47" s="124">
        <f t="shared" ref="V47:V52" si="51">(S47-R47)*100</f>
        <v>0</v>
      </c>
    </row>
    <row r="48" spans="1:22" ht="19.5" customHeight="1" x14ac:dyDescent="0.25">
      <c r="A48" s="57"/>
      <c r="B48" s="2" t="s">
        <v>69</v>
      </c>
      <c r="C48" s="15">
        <v>253050257</v>
      </c>
      <c r="D48" s="16">
        <v>272771335</v>
      </c>
      <c r="E48" s="16">
        <v>292878441</v>
      </c>
      <c r="F48" s="48">
        <v>312572896</v>
      </c>
      <c r="G48" s="48">
        <v>329908708</v>
      </c>
      <c r="H48" s="17">
        <v>369818678</v>
      </c>
      <c r="I48" s="15">
        <v>88954179</v>
      </c>
      <c r="J48" s="204">
        <v>82733826</v>
      </c>
      <c r="L48" s="96">
        <f>C48/$C$45</f>
        <v>0.93557161642975073</v>
      </c>
      <c r="M48" s="23">
        <f>D48/$D$45</f>
        <v>0.9429415929998809</v>
      </c>
      <c r="N48" s="23">
        <f>E48/$E$45</f>
        <v>0.94654006464320029</v>
      </c>
      <c r="O48" s="23">
        <f t="shared" si="46"/>
        <v>0.94075731342570412</v>
      </c>
      <c r="P48" s="23">
        <f t="shared" si="47"/>
        <v>0.93963832711766215</v>
      </c>
      <c r="Q48" s="24">
        <f t="shared" si="48"/>
        <v>0.94795333600356613</v>
      </c>
      <c r="R48" s="115">
        <f t="shared" si="49"/>
        <v>0.93800764115004687</v>
      </c>
      <c r="S48" s="97">
        <f t="shared" si="50"/>
        <v>0.94991742886178865</v>
      </c>
      <c r="U48" s="171">
        <f t="shared" ref="U47:U52" si="52">(J48-I48)/I48</f>
        <v>-6.9927608460081447E-2</v>
      </c>
      <c r="V48" s="124">
        <f t="shared" si="51"/>
        <v>1.1909787711741782</v>
      </c>
    </row>
    <row r="49" spans="1:22" ht="19.5" customHeight="1" x14ac:dyDescent="0.25">
      <c r="A49" s="57"/>
      <c r="B49" s="2" t="s">
        <v>70</v>
      </c>
      <c r="C49" s="15">
        <v>339746</v>
      </c>
      <c r="D49" s="16">
        <v>396848</v>
      </c>
      <c r="E49" s="16">
        <v>356312</v>
      </c>
      <c r="F49" s="48">
        <v>562831</v>
      </c>
      <c r="G49" s="48">
        <v>616585</v>
      </c>
      <c r="H49" s="17">
        <v>534002</v>
      </c>
      <c r="I49" s="15">
        <v>145510</v>
      </c>
      <c r="J49" s="204">
        <v>95723</v>
      </c>
      <c r="L49" s="96">
        <f>C49/$C$45</f>
        <v>1.2561011324937802E-3</v>
      </c>
      <c r="M49" s="23">
        <f>D49/$D$45</f>
        <v>1.3718614725363892E-3</v>
      </c>
      <c r="N49" s="23">
        <f>E49/$E$45</f>
        <v>1.1515480018317497E-3</v>
      </c>
      <c r="O49" s="23">
        <f t="shared" si="46"/>
        <v>1.6939644679643065E-3</v>
      </c>
      <c r="P49" s="23">
        <f t="shared" si="47"/>
        <v>1.7561430901237192E-3</v>
      </c>
      <c r="Q49" s="24">
        <f t="shared" si="48"/>
        <v>1.3688031661088149E-3</v>
      </c>
      <c r="R49" s="115">
        <f t="shared" si="49"/>
        <v>1.534379760435351E-3</v>
      </c>
      <c r="S49" s="97">
        <f t="shared" si="50"/>
        <v>1.0990540440247135E-3</v>
      </c>
      <c r="U49" s="171">
        <f t="shared" si="52"/>
        <v>-0.34215517833825854</v>
      </c>
      <c r="V49" s="124">
        <f t="shared" si="51"/>
        <v>-4.353257164106375E-2</v>
      </c>
    </row>
    <row r="50" spans="1:22" ht="19.5" customHeight="1" x14ac:dyDescent="0.25">
      <c r="A50" s="57"/>
      <c r="B50" s="321" t="s">
        <v>93</v>
      </c>
      <c r="C50" s="15"/>
      <c r="D50" s="16"/>
      <c r="E50" s="16"/>
      <c r="F50" s="48">
        <v>0</v>
      </c>
      <c r="G50" s="48">
        <v>0</v>
      </c>
      <c r="H50" s="17">
        <v>48562</v>
      </c>
      <c r="I50" s="15">
        <v>0</v>
      </c>
      <c r="J50" s="204">
        <v>29735</v>
      </c>
      <c r="L50" s="96">
        <f t="shared" ref="L50:L52" si="53">C50/$C$45</f>
        <v>0</v>
      </c>
      <c r="M50" s="23">
        <f t="shared" ref="M50:M52" si="54">D50/$D$45</f>
        <v>0</v>
      </c>
      <c r="N50" s="23">
        <f t="shared" ref="N50:N52" si="55">E50/$E$45</f>
        <v>0</v>
      </c>
      <c r="O50" s="23">
        <f t="shared" ref="O50:O52" si="56">F50/$F$45</f>
        <v>0</v>
      </c>
      <c r="P50" s="23">
        <f t="shared" ref="P50:P52" si="57">G50/$G$45</f>
        <v>0</v>
      </c>
      <c r="Q50" s="24">
        <f t="shared" ref="Q50:Q52" si="58">H50/$H$45</f>
        <v>1.2447859624603702E-4</v>
      </c>
      <c r="R50" s="115">
        <f t="shared" ref="R50:R52" si="59">I50/$I$45</f>
        <v>0</v>
      </c>
      <c r="S50" s="97">
        <f t="shared" ref="S50:S52" si="60">J50/$J$45</f>
        <v>3.4140563917840912E-4</v>
      </c>
      <c r="U50" s="171"/>
      <c r="V50" s="124">
        <f t="shared" si="51"/>
        <v>3.4140563917840913E-2</v>
      </c>
    </row>
    <row r="51" spans="1:22" ht="19.5" customHeight="1" x14ac:dyDescent="0.25">
      <c r="A51" s="57"/>
      <c r="B51" s="321" t="s">
        <v>94</v>
      </c>
      <c r="C51" s="15"/>
      <c r="D51" s="16"/>
      <c r="E51" s="16"/>
      <c r="F51" s="48">
        <v>0</v>
      </c>
      <c r="G51" s="48">
        <v>0</v>
      </c>
      <c r="H51" s="17">
        <v>38799</v>
      </c>
      <c r="I51" s="15">
        <v>0</v>
      </c>
      <c r="J51" s="204">
        <v>25024</v>
      </c>
      <c r="L51" s="96">
        <f t="shared" si="53"/>
        <v>0</v>
      </c>
      <c r="M51" s="23">
        <f t="shared" si="54"/>
        <v>0</v>
      </c>
      <c r="N51" s="23">
        <f t="shared" si="55"/>
        <v>0</v>
      </c>
      <c r="O51" s="23">
        <f t="shared" si="56"/>
        <v>0</v>
      </c>
      <c r="P51" s="23">
        <f t="shared" si="57"/>
        <v>0</v>
      </c>
      <c r="Q51" s="24">
        <f t="shared" si="58"/>
        <v>9.9453174411061953E-5</v>
      </c>
      <c r="R51" s="115">
        <f t="shared" si="59"/>
        <v>0</v>
      </c>
      <c r="S51" s="97">
        <f t="shared" si="60"/>
        <v>2.8731577988231076E-4</v>
      </c>
      <c r="U51" s="171"/>
      <c r="V51" s="124">
        <f t="shared" si="51"/>
        <v>2.8731577988231075E-2</v>
      </c>
    </row>
    <row r="52" spans="1:22" ht="19.5" customHeight="1" thickBot="1" x14ac:dyDescent="0.3">
      <c r="A52" s="57"/>
      <c r="B52" s="2" t="s">
        <v>72</v>
      </c>
      <c r="C52" s="15">
        <v>0</v>
      </c>
      <c r="D52" s="16">
        <v>416</v>
      </c>
      <c r="E52" s="16">
        <v>454</v>
      </c>
      <c r="F52" s="48">
        <v>255</v>
      </c>
      <c r="G52" s="48">
        <v>0</v>
      </c>
      <c r="H52" s="17">
        <v>0</v>
      </c>
      <c r="I52" s="15">
        <v>0</v>
      </c>
      <c r="J52" s="204">
        <v>0</v>
      </c>
      <c r="L52" s="96">
        <f t="shared" si="53"/>
        <v>0</v>
      </c>
      <c r="M52" s="23">
        <f t="shared" si="54"/>
        <v>1.4380679065413909E-6</v>
      </c>
      <c r="N52" s="23">
        <f t="shared" si="55"/>
        <v>1.4672612565156783E-6</v>
      </c>
      <c r="O52" s="23">
        <f t="shared" si="56"/>
        <v>7.6747894009196036E-7</v>
      </c>
      <c r="P52" s="23">
        <f t="shared" si="57"/>
        <v>0</v>
      </c>
      <c r="Q52" s="24">
        <f t="shared" si="58"/>
        <v>0</v>
      </c>
      <c r="R52" s="115">
        <f t="shared" si="59"/>
        <v>0</v>
      </c>
      <c r="S52" s="97">
        <f t="shared" si="60"/>
        <v>0</v>
      </c>
      <c r="U52" s="171"/>
      <c r="V52" s="124">
        <f t="shared" si="51"/>
        <v>0</v>
      </c>
    </row>
    <row r="53" spans="1:22" ht="19.5" customHeight="1" thickBot="1" x14ac:dyDescent="0.3">
      <c r="A53" s="93" t="s">
        <v>23</v>
      </c>
      <c r="B53" s="119"/>
      <c r="C53" s="165">
        <f>C37+C45</f>
        <v>522010069</v>
      </c>
      <c r="D53" s="103">
        <f>D37+D45</f>
        <v>577728402</v>
      </c>
      <c r="E53" s="103">
        <f>E37+E45</f>
        <v>623355917</v>
      </c>
      <c r="F53" s="103">
        <f>F37+F45</f>
        <v>683527198</v>
      </c>
      <c r="G53" s="103">
        <f t="shared" ref="G53:H53" si="61">G37+G45</f>
        <v>538141507</v>
      </c>
      <c r="H53" s="103">
        <f t="shared" si="61"/>
        <v>559381467</v>
      </c>
      <c r="I53" s="294">
        <f>I37+I45</f>
        <v>105439703</v>
      </c>
      <c r="J53" s="169">
        <f>J37+J45</f>
        <v>149164709</v>
      </c>
      <c r="L53" s="172">
        <f t="shared" ref="L53:S53" si="62">L37+L45</f>
        <v>1</v>
      </c>
      <c r="M53" s="175">
        <f t="shared" si="62"/>
        <v>1</v>
      </c>
      <c r="N53" s="175">
        <f t="shared" si="62"/>
        <v>1</v>
      </c>
      <c r="O53" s="175">
        <f t="shared" si="62"/>
        <v>1</v>
      </c>
      <c r="P53" s="175">
        <f t="shared" ref="P53" si="63">P37+P45</f>
        <v>1</v>
      </c>
      <c r="Q53" s="176">
        <f t="shared" si="62"/>
        <v>1</v>
      </c>
      <c r="R53" s="295">
        <f t="shared" si="62"/>
        <v>1</v>
      </c>
      <c r="S53" s="213">
        <f t="shared" si="62"/>
        <v>1</v>
      </c>
      <c r="U53" s="287">
        <f t="shared" si="30"/>
        <v>0.41469204441897944</v>
      </c>
      <c r="V53" s="183">
        <f t="shared" si="31"/>
        <v>0</v>
      </c>
    </row>
    <row r="54" spans="1:22" ht="19.5" customHeight="1" x14ac:dyDescent="0.25">
      <c r="A54" s="57"/>
      <c r="B54" s="2" t="s">
        <v>67</v>
      </c>
      <c r="C54" s="15">
        <f>C38+C46</f>
        <v>34637729</v>
      </c>
      <c r="D54" s="16">
        <f>D38+D46</f>
        <v>31957700</v>
      </c>
      <c r="E54" s="16">
        <f>E38+E46</f>
        <v>30723716</v>
      </c>
      <c r="F54" s="16">
        <f t="shared" ref="F54:G54" si="64">F38+F46</f>
        <v>40416899</v>
      </c>
      <c r="G54" s="16">
        <f t="shared" si="64"/>
        <v>32325335</v>
      </c>
      <c r="H54" s="17">
        <f>H38+H46</f>
        <v>30363030</v>
      </c>
      <c r="I54" s="15">
        <f t="shared" ref="I54:J54" si="65">I38+I46</f>
        <v>6448612</v>
      </c>
      <c r="J54" s="204">
        <f t="shared" si="65"/>
        <v>8521744</v>
      </c>
      <c r="K54" s="5"/>
      <c r="L54" s="96">
        <f>C54/$C$53</f>
        <v>6.6354522751552514E-2</v>
      </c>
      <c r="M54" s="23">
        <f>D54/$D$53</f>
        <v>5.5316131056336745E-2</v>
      </c>
      <c r="N54" s="23">
        <f>E54/$E$53</f>
        <v>4.9287598243813575E-2</v>
      </c>
      <c r="O54" s="23">
        <f>F54/$F$53</f>
        <v>5.9129906049473692E-2</v>
      </c>
      <c r="P54" s="23">
        <f>G54/$G$53</f>
        <v>6.006846634114027E-2</v>
      </c>
      <c r="Q54" s="24">
        <f>H54/$H$53</f>
        <v>5.427964956157548E-2</v>
      </c>
      <c r="R54" s="115">
        <f>I54/$I$53</f>
        <v>6.1159239039207079E-2</v>
      </c>
      <c r="S54" s="97">
        <f>J54/$J$53</f>
        <v>5.7129759828110548E-2</v>
      </c>
      <c r="U54" s="127">
        <f t="shared" si="30"/>
        <v>0.32148499553082122</v>
      </c>
      <c r="V54" s="128">
        <f t="shared" si="31"/>
        <v>-0.40294792110965316</v>
      </c>
    </row>
    <row r="55" spans="1:22" ht="19.5" customHeight="1" x14ac:dyDescent="0.25">
      <c r="A55" s="57"/>
      <c r="B55" s="2" t="s">
        <v>68</v>
      </c>
      <c r="C55" s="15">
        <f t="shared" ref="C55:E55" si="66">C39+C47</f>
        <v>0</v>
      </c>
      <c r="D55" s="16">
        <f t="shared" si="66"/>
        <v>185230</v>
      </c>
      <c r="E55" s="16">
        <f t="shared" si="66"/>
        <v>571795</v>
      </c>
      <c r="F55" s="16">
        <f t="shared" ref="F55:G55" si="67">F39+F47</f>
        <v>836837</v>
      </c>
      <c r="G55" s="16">
        <f t="shared" si="67"/>
        <v>352125</v>
      </c>
      <c r="H55" s="17">
        <f t="shared" ref="G54:J60" si="68">H39+H47</f>
        <v>1940715</v>
      </c>
      <c r="I55" s="15">
        <f t="shared" si="68"/>
        <v>104650</v>
      </c>
      <c r="J55" s="204">
        <f t="shared" si="68"/>
        <v>751270</v>
      </c>
      <c r="K55" s="5"/>
      <c r="L55" s="96">
        <f t="shared" ref="L55:L60" si="69">C55/$C$53</f>
        <v>0</v>
      </c>
      <c r="M55" s="23">
        <f t="shared" ref="M55:M60" si="70">D55/$D$53</f>
        <v>3.2061778399463211E-4</v>
      </c>
      <c r="N55" s="23">
        <f t="shared" ref="N55:N60" si="71">E55/$E$53</f>
        <v>9.172849481430365E-4</v>
      </c>
      <c r="O55" s="23">
        <f t="shared" ref="O55:O60" si="72">F55/$F$53</f>
        <v>1.2242921751300963E-3</v>
      </c>
      <c r="P55" s="23">
        <f t="shared" ref="P55:P60" si="73">G55/$G$53</f>
        <v>6.5433532894164956E-4</v>
      </c>
      <c r="Q55" s="24">
        <f t="shared" ref="Q55:Q60" si="74">H55/$H$53</f>
        <v>3.4693945267943601E-3</v>
      </c>
      <c r="R55" s="115">
        <f t="shared" ref="R55:R60" si="75">I55/$I$53</f>
        <v>9.925103829247319E-4</v>
      </c>
      <c r="S55" s="97">
        <f t="shared" ref="S55:S60" si="76">J55/$J$53</f>
        <v>5.0365130266838117E-3</v>
      </c>
      <c r="U55" s="171">
        <f t="shared" ref="U55:U60" si="77">(J55-I55)/I55</f>
        <v>6.1788819875776397</v>
      </c>
      <c r="V55" s="124">
        <f t="shared" ref="V55:V60" si="78">(S55-R55)*100</f>
        <v>0.40440026437590798</v>
      </c>
    </row>
    <row r="56" spans="1:22" ht="19.5" customHeight="1" x14ac:dyDescent="0.25">
      <c r="A56" s="57"/>
      <c r="B56" s="2" t="s">
        <v>69</v>
      </c>
      <c r="C56" s="15">
        <f t="shared" ref="C56:E56" si="79">C40+C48</f>
        <v>485519545</v>
      </c>
      <c r="D56" s="16">
        <f t="shared" si="79"/>
        <v>543295258</v>
      </c>
      <c r="E56" s="16">
        <f t="shared" si="79"/>
        <v>589493328</v>
      </c>
      <c r="F56" s="16">
        <f t="shared" ref="F56:G56" si="80">F40+F48</f>
        <v>639352674</v>
      </c>
      <c r="G56" s="16">
        <f t="shared" si="80"/>
        <v>502767519</v>
      </c>
      <c r="H56" s="17">
        <f t="shared" si="68"/>
        <v>525101518</v>
      </c>
      <c r="I56" s="15">
        <f t="shared" si="68"/>
        <v>98560367</v>
      </c>
      <c r="J56" s="204">
        <f t="shared" si="68"/>
        <v>139300193</v>
      </c>
      <c r="K56" s="5"/>
      <c r="L56" s="96">
        <f t="shared" si="69"/>
        <v>0.93009613000395974</v>
      </c>
      <c r="M56" s="23">
        <f t="shared" si="70"/>
        <v>0.94039908046618759</v>
      </c>
      <c r="N56" s="23">
        <f t="shared" si="71"/>
        <v>0.94567695905900895</v>
      </c>
      <c r="O56" s="23">
        <f t="shared" si="72"/>
        <v>0.93537269017347868</v>
      </c>
      <c r="P56" s="23">
        <f t="shared" si="73"/>
        <v>0.93426638246657301</v>
      </c>
      <c r="Q56" s="24">
        <f t="shared" si="74"/>
        <v>0.93871811809596473</v>
      </c>
      <c r="R56" s="115">
        <f t="shared" si="75"/>
        <v>0.93475573427971437</v>
      </c>
      <c r="S56" s="97">
        <f t="shared" si="76"/>
        <v>0.93386829856651954</v>
      </c>
      <c r="U56" s="171">
        <f t="shared" si="77"/>
        <v>0.41334896815065636</v>
      </c>
      <c r="V56" s="124">
        <f t="shared" si="78"/>
        <v>-8.874357131948285E-2</v>
      </c>
    </row>
    <row r="57" spans="1:22" ht="19.5" customHeight="1" x14ac:dyDescent="0.25">
      <c r="A57" s="57"/>
      <c r="B57" s="2" t="s">
        <v>70</v>
      </c>
      <c r="C57" s="15">
        <f t="shared" ref="C57:E57" si="81">C41+C49</f>
        <v>1852795</v>
      </c>
      <c r="D57" s="16">
        <f t="shared" si="81"/>
        <v>2289798</v>
      </c>
      <c r="E57" s="16">
        <f t="shared" si="81"/>
        <v>2566624</v>
      </c>
      <c r="F57" s="16">
        <f t="shared" ref="F57:G57" si="82">F41+F49</f>
        <v>2920533</v>
      </c>
      <c r="G57" s="16">
        <f t="shared" si="82"/>
        <v>2696528</v>
      </c>
      <c r="H57" s="17">
        <f t="shared" si="68"/>
        <v>1888843</v>
      </c>
      <c r="I57" s="15">
        <f t="shared" si="68"/>
        <v>326074</v>
      </c>
      <c r="J57" s="204">
        <f t="shared" si="68"/>
        <v>536360</v>
      </c>
      <c r="K57" s="5"/>
      <c r="L57" s="96">
        <f t="shared" si="69"/>
        <v>3.5493472444877304E-3</v>
      </c>
      <c r="M57" s="23">
        <f t="shared" si="70"/>
        <v>3.9634506319459091E-3</v>
      </c>
      <c r="N57" s="23">
        <f t="shared" si="71"/>
        <v>4.1174294331756539E-3</v>
      </c>
      <c r="O57" s="23">
        <f t="shared" si="72"/>
        <v>4.2727385370259982E-3</v>
      </c>
      <c r="P57" s="23">
        <f t="shared" si="73"/>
        <v>5.0108158633450292E-3</v>
      </c>
      <c r="Q57" s="24">
        <f t="shared" si="74"/>
        <v>3.376663531829166E-3</v>
      </c>
      <c r="R57" s="115">
        <f t="shared" si="75"/>
        <v>3.0925162981538367E-3</v>
      </c>
      <c r="S57" s="97">
        <f t="shared" si="76"/>
        <v>3.5957566879978291E-3</v>
      </c>
      <c r="U57" s="171">
        <f t="shared" si="77"/>
        <v>0.64490269080024776</v>
      </c>
      <c r="V57" s="124">
        <f t="shared" si="78"/>
        <v>5.0324038984399244E-2</v>
      </c>
    </row>
    <row r="58" spans="1:22" ht="19.5" customHeight="1" x14ac:dyDescent="0.25">
      <c r="A58" s="57"/>
      <c r="B58" s="321" t="s">
        <v>93</v>
      </c>
      <c r="C58" s="15">
        <f t="shared" ref="C58:E58" si="83">C42+C50</f>
        <v>0</v>
      </c>
      <c r="D58" s="16">
        <f t="shared" si="83"/>
        <v>0</v>
      </c>
      <c r="E58" s="16">
        <f t="shared" si="83"/>
        <v>0</v>
      </c>
      <c r="F58" s="16">
        <f t="shared" ref="F58:G58" si="84">F42+F50</f>
        <v>0</v>
      </c>
      <c r="G58" s="16">
        <f t="shared" si="84"/>
        <v>0</v>
      </c>
      <c r="H58" s="17">
        <f t="shared" si="68"/>
        <v>48562</v>
      </c>
      <c r="I58" s="15">
        <f t="shared" si="68"/>
        <v>0</v>
      </c>
      <c r="J58" s="204">
        <f t="shared" si="68"/>
        <v>30118</v>
      </c>
      <c r="K58" s="5"/>
      <c r="L58" s="96">
        <f t="shared" si="69"/>
        <v>0</v>
      </c>
      <c r="M58" s="23">
        <f t="shared" si="70"/>
        <v>0</v>
      </c>
      <c r="N58" s="23">
        <f t="shared" si="71"/>
        <v>0</v>
      </c>
      <c r="O58" s="23">
        <f t="shared" si="72"/>
        <v>0</v>
      </c>
      <c r="P58" s="23">
        <f t="shared" si="73"/>
        <v>0</v>
      </c>
      <c r="Q58" s="24">
        <f t="shared" si="74"/>
        <v>8.6813744939461852E-5</v>
      </c>
      <c r="R58" s="115">
        <f t="shared" si="75"/>
        <v>0</v>
      </c>
      <c r="S58" s="97">
        <f t="shared" si="76"/>
        <v>2.0191102977313487E-4</v>
      </c>
      <c r="U58" s="171"/>
      <c r="V58" s="124">
        <f t="shared" si="78"/>
        <v>2.0191102977313486E-2</v>
      </c>
    </row>
    <row r="59" spans="1:22" ht="19.5" customHeight="1" x14ac:dyDescent="0.25">
      <c r="A59" s="57"/>
      <c r="B59" s="321" t="s">
        <v>94</v>
      </c>
      <c r="C59" s="15">
        <f t="shared" ref="C59:E59" si="85">C43+C51</f>
        <v>0</v>
      </c>
      <c r="D59" s="16">
        <f t="shared" si="85"/>
        <v>0</v>
      </c>
      <c r="E59" s="16">
        <f t="shared" si="85"/>
        <v>0</v>
      </c>
      <c r="F59" s="16">
        <f t="shared" ref="F59:G59" si="86">F43+F51</f>
        <v>0</v>
      </c>
      <c r="G59" s="16">
        <f t="shared" si="86"/>
        <v>0</v>
      </c>
      <c r="H59" s="17">
        <f t="shared" si="68"/>
        <v>38799</v>
      </c>
      <c r="I59" s="15">
        <f t="shared" si="68"/>
        <v>0</v>
      </c>
      <c r="J59" s="204">
        <f t="shared" si="68"/>
        <v>25024</v>
      </c>
      <c r="K59" s="5"/>
      <c r="L59" s="96">
        <f t="shared" si="69"/>
        <v>0</v>
      </c>
      <c r="M59" s="23">
        <f t="shared" si="70"/>
        <v>0</v>
      </c>
      <c r="N59" s="23">
        <f t="shared" si="71"/>
        <v>0</v>
      </c>
      <c r="O59" s="23">
        <f t="shared" si="72"/>
        <v>0</v>
      </c>
      <c r="P59" s="23">
        <f t="shared" si="73"/>
        <v>0</v>
      </c>
      <c r="Q59" s="24">
        <f t="shared" si="74"/>
        <v>6.9360538896795447E-5</v>
      </c>
      <c r="R59" s="115">
        <f t="shared" si="75"/>
        <v>0</v>
      </c>
      <c r="S59" s="97">
        <f t="shared" si="76"/>
        <v>1.677608609151646E-4</v>
      </c>
      <c r="U59" s="171"/>
      <c r="V59" s="124">
        <f t="shared" si="78"/>
        <v>1.677608609151646E-2</v>
      </c>
    </row>
    <row r="60" spans="1:22" ht="19.5" customHeight="1" thickBot="1" x14ac:dyDescent="0.3">
      <c r="A60" s="167"/>
      <c r="B60" s="168" t="s">
        <v>72</v>
      </c>
      <c r="C60" s="58">
        <f t="shared" ref="C60:E60" si="87">C44+C52</f>
        <v>0</v>
      </c>
      <c r="D60" s="170">
        <f t="shared" si="87"/>
        <v>416</v>
      </c>
      <c r="E60" s="170">
        <f t="shared" si="87"/>
        <v>454</v>
      </c>
      <c r="F60" s="170">
        <f t="shared" ref="F60:G60" si="88">F44+F52</f>
        <v>255</v>
      </c>
      <c r="G60" s="170">
        <f t="shared" si="88"/>
        <v>0</v>
      </c>
      <c r="H60" s="59">
        <f t="shared" si="68"/>
        <v>0</v>
      </c>
      <c r="I60" s="58">
        <f t="shared" si="68"/>
        <v>0</v>
      </c>
      <c r="J60" s="282">
        <f t="shared" si="68"/>
        <v>0</v>
      </c>
      <c r="K60" s="5"/>
      <c r="L60" s="173">
        <f t="shared" si="69"/>
        <v>0</v>
      </c>
      <c r="M60" s="99">
        <f t="shared" si="70"/>
        <v>7.2006153507405367E-7</v>
      </c>
      <c r="N60" s="99">
        <f t="shared" si="71"/>
        <v>7.2831585875521575E-7</v>
      </c>
      <c r="O60" s="99">
        <f t="shared" si="72"/>
        <v>3.7306489155973572E-7</v>
      </c>
      <c r="P60" s="99">
        <f t="shared" si="73"/>
        <v>0</v>
      </c>
      <c r="Q60" s="113">
        <f t="shared" si="74"/>
        <v>0</v>
      </c>
      <c r="R60" s="284">
        <f t="shared" si="75"/>
        <v>0</v>
      </c>
      <c r="S60" s="285">
        <f t="shared" si="76"/>
        <v>0</v>
      </c>
      <c r="U60" s="129"/>
      <c r="V60" s="126">
        <f t="shared" si="78"/>
        <v>0</v>
      </c>
    </row>
    <row r="61" spans="1:22" ht="19.5" customHeight="1" x14ac:dyDescent="0.25"/>
    <row r="62" spans="1:22" ht="19.5" customHeight="1" x14ac:dyDescent="0.25"/>
    <row r="63" spans="1:22" x14ac:dyDescent="0.25">
      <c r="A63" s="1" t="s">
        <v>29</v>
      </c>
      <c r="L63" s="1" t="str">
        <f>U3</f>
        <v>VARIAÇÃO (JAN.-MAR)</v>
      </c>
    </row>
    <row r="64" spans="1:22" ht="15.75" thickBot="1" x14ac:dyDescent="0.3"/>
    <row r="65" spans="1:12" ht="24" customHeight="1" x14ac:dyDescent="0.25">
      <c r="A65" s="474" t="s">
        <v>81</v>
      </c>
      <c r="B65" s="509"/>
      <c r="C65" s="476">
        <v>2016</v>
      </c>
      <c r="D65" s="478">
        <v>2017</v>
      </c>
      <c r="E65" s="478">
        <v>2018</v>
      </c>
      <c r="F65" s="488">
        <v>2019</v>
      </c>
      <c r="G65" s="478">
        <v>2020</v>
      </c>
      <c r="H65" s="482">
        <v>2021</v>
      </c>
      <c r="I65" s="484" t="str">
        <f>I5</f>
        <v>janeiro - março</v>
      </c>
      <c r="J65" s="485"/>
      <c r="L65" s="480" t="s">
        <v>91</v>
      </c>
    </row>
    <row r="66" spans="1:12" ht="20.25" customHeight="1" thickBot="1" x14ac:dyDescent="0.3">
      <c r="A66" s="475"/>
      <c r="B66" s="510"/>
      <c r="C66" s="493"/>
      <c r="D66" s="492"/>
      <c r="E66" s="492"/>
      <c r="F66" s="496"/>
      <c r="G66" s="492"/>
      <c r="H66" s="502"/>
      <c r="I66" s="246">
        <v>2021</v>
      </c>
      <c r="J66" s="203">
        <v>2022</v>
      </c>
      <c r="L66" s="481"/>
    </row>
    <row r="67" spans="1:12" ht="20.100000000000001" customHeight="1" thickBot="1" x14ac:dyDescent="0.3">
      <c r="A67" s="10" t="s">
        <v>39</v>
      </c>
      <c r="B67" s="11"/>
      <c r="C67" s="134">
        <f>C37/C7</f>
        <v>9.8494977541431705</v>
      </c>
      <c r="D67" s="155">
        <f>D37/D7</f>
        <v>10.411404658338641</v>
      </c>
      <c r="E67" s="155">
        <f>E37/E7</f>
        <v>10.813566770358026</v>
      </c>
      <c r="F67" s="155">
        <f t="shared" ref="F67:H67" si="89">F37/F7</f>
        <v>10.404073383987129</v>
      </c>
      <c r="G67" s="155">
        <f t="shared" si="89"/>
        <v>10.469577695958263</v>
      </c>
      <c r="H67" s="155">
        <f t="shared" si="89"/>
        <v>10.599054228029409</v>
      </c>
      <c r="I67" s="134">
        <f t="shared" ref="I67:J67" si="90">I37/I7</f>
        <v>9.7651163904059395</v>
      </c>
      <c r="J67" s="296">
        <f t="shared" si="90"/>
        <v>10.716708035584176</v>
      </c>
      <c r="L67" s="30">
        <f>(J67-I67)/I67</f>
        <v>9.7448059719304453E-2</v>
      </c>
    </row>
    <row r="68" spans="1:12" ht="20.100000000000001" customHeight="1" x14ac:dyDescent="0.25">
      <c r="A68" s="57"/>
      <c r="B68" s="166" t="s">
        <v>67</v>
      </c>
      <c r="C68" s="525">
        <f t="shared" ref="C68:J68" si="91">C38/C8</f>
        <v>3.6930183614591785</v>
      </c>
      <c r="D68" s="526">
        <f t="shared" si="91"/>
        <v>3.846178374708126</v>
      </c>
      <c r="E68" s="526">
        <f t="shared" si="91"/>
        <v>3.5479555383865642</v>
      </c>
      <c r="F68" s="526">
        <f t="shared" si="91"/>
        <v>3.4738775786512592</v>
      </c>
      <c r="G68" s="526">
        <f t="shared" si="91"/>
        <v>3.5189680817224835</v>
      </c>
      <c r="H68" s="526">
        <f t="shared" si="91"/>
        <v>3.5666750046671654</v>
      </c>
      <c r="I68" s="525">
        <f t="shared" si="91"/>
        <v>3.4473327774109119</v>
      </c>
      <c r="J68" s="527">
        <f t="shared" si="91"/>
        <v>3.7293590364781615</v>
      </c>
      <c r="K68" s="7"/>
      <c r="L68" s="293">
        <f t="shared" ref="L68:L90" si="92">(J68-I68)/I68</f>
        <v>8.180998971589358E-2</v>
      </c>
    </row>
    <row r="69" spans="1:12" ht="20.100000000000001" customHeight="1" x14ac:dyDescent="0.25">
      <c r="A69" s="57"/>
      <c r="B69" s="166" t="s">
        <v>68</v>
      </c>
      <c r="C69" s="528" t="e">
        <f t="shared" ref="C69:J69" si="93">C39/C9</f>
        <v>#DIV/0!</v>
      </c>
      <c r="D69" s="529">
        <f t="shared" si="93"/>
        <v>7.166679563568831</v>
      </c>
      <c r="E69" s="529">
        <f t="shared" si="93"/>
        <v>7.166698000877358</v>
      </c>
      <c r="F69" s="529">
        <f t="shared" si="93"/>
        <v>7.1667251877670921</v>
      </c>
      <c r="G69" s="529">
        <f t="shared" si="93"/>
        <v>7.1666259616558801</v>
      </c>
      <c r="H69" s="529">
        <f t="shared" si="93"/>
        <v>7.8437446952979117</v>
      </c>
      <c r="I69" s="528">
        <f t="shared" si="93"/>
        <v>8.600427350427351</v>
      </c>
      <c r="J69" s="530">
        <f t="shared" si="93"/>
        <v>9.0464320978734669</v>
      </c>
      <c r="K69" s="6"/>
      <c r="L69" s="43">
        <f t="shared" si="92"/>
        <v>5.1858440199945899E-2</v>
      </c>
    </row>
    <row r="70" spans="1:12" ht="20.100000000000001" customHeight="1" x14ac:dyDescent="0.25">
      <c r="A70" s="57"/>
      <c r="B70" s="166" t="s">
        <v>69</v>
      </c>
      <c r="C70" s="528">
        <f t="shared" ref="C70:J70" si="94">C40/C10</f>
        <v>11.43769394680076</v>
      </c>
      <c r="D70" s="529">
        <f t="shared" si="94"/>
        <v>11.792197185065676</v>
      </c>
      <c r="E70" s="529">
        <f t="shared" si="94"/>
        <v>12.280357291607496</v>
      </c>
      <c r="F70" s="529">
        <f t="shared" si="94"/>
        <v>12.214009947633491</v>
      </c>
      <c r="G70" s="529">
        <f t="shared" si="94"/>
        <v>12.424022083085697</v>
      </c>
      <c r="H70" s="529">
        <f t="shared" si="94"/>
        <v>12.589334155743625</v>
      </c>
      <c r="I70" s="528">
        <f t="shared" si="94"/>
        <v>11.685066495071714</v>
      </c>
      <c r="J70" s="530">
        <f t="shared" si="94"/>
        <v>12.794592992944088</v>
      </c>
      <c r="K70" s="6"/>
      <c r="L70" s="43">
        <f t="shared" si="92"/>
        <v>9.4952518955739487E-2</v>
      </c>
    </row>
    <row r="71" spans="1:12" ht="20.100000000000001" customHeight="1" x14ac:dyDescent="0.25">
      <c r="A71" s="57"/>
      <c r="B71" s="2" t="s">
        <v>70</v>
      </c>
      <c r="C71" s="528">
        <f t="shared" ref="C71:J71" si="95">C41/C11</f>
        <v>3.2867790174304434</v>
      </c>
      <c r="D71" s="529">
        <f t="shared" si="95"/>
        <v>3.0641662754746912</v>
      </c>
      <c r="E71" s="529">
        <f t="shared" si="95"/>
        <v>3.1555419770605919</v>
      </c>
      <c r="F71" s="529">
        <f t="shared" si="95"/>
        <v>3.0976256418072028</v>
      </c>
      <c r="G71" s="529">
        <f t="shared" si="95"/>
        <v>3.6881953236657412</v>
      </c>
      <c r="H71" s="529">
        <f t="shared" si="95"/>
        <v>3.4478185852869023</v>
      </c>
      <c r="I71" s="528">
        <f t="shared" si="95"/>
        <v>4.0621822272215971</v>
      </c>
      <c r="J71" s="530">
        <f t="shared" si="95"/>
        <v>3.3424891336504108</v>
      </c>
      <c r="K71" s="6"/>
      <c r="L71" s="43">
        <f t="shared" si="92"/>
        <v>-0.17716908137413456</v>
      </c>
    </row>
    <row r="72" spans="1:12" ht="20.100000000000001" customHeight="1" x14ac:dyDescent="0.25">
      <c r="A72" s="57"/>
      <c r="B72" s="321" t="s">
        <v>93</v>
      </c>
      <c r="C72" s="528"/>
      <c r="D72" s="529"/>
      <c r="E72" s="529"/>
      <c r="F72" s="529"/>
      <c r="G72" s="529"/>
      <c r="H72" s="529"/>
      <c r="I72" s="528"/>
      <c r="J72" s="530">
        <f t="shared" ref="C72:J72" si="96">J42/J12</f>
        <v>10.078947368421053</v>
      </c>
      <c r="K72" s="6"/>
      <c r="L72" s="43"/>
    </row>
    <row r="73" spans="1:12" ht="20.100000000000001" customHeight="1" x14ac:dyDescent="0.25">
      <c r="A73" s="57"/>
      <c r="B73" s="321" t="s">
        <v>94</v>
      </c>
      <c r="C73" s="528"/>
      <c r="D73" s="529"/>
      <c r="E73" s="529"/>
      <c r="F73" s="529"/>
      <c r="G73" s="529"/>
      <c r="H73" s="529"/>
      <c r="I73" s="528"/>
      <c r="J73" s="530"/>
      <c r="K73" s="6"/>
      <c r="L73" s="43"/>
    </row>
    <row r="74" spans="1:12" ht="20.100000000000001" customHeight="1" thickBot="1" x14ac:dyDescent="0.3">
      <c r="A74" s="57"/>
      <c r="B74" s="2" t="s">
        <v>72</v>
      </c>
      <c r="C74" s="531"/>
      <c r="D74" s="532"/>
      <c r="E74" s="532"/>
      <c r="F74" s="532"/>
      <c r="G74" s="532"/>
      <c r="H74" s="532"/>
      <c r="I74" s="531"/>
      <c r="J74" s="533"/>
      <c r="K74" s="7"/>
      <c r="L74" s="47"/>
    </row>
    <row r="75" spans="1:12" ht="20.100000000000001" customHeight="1" thickBot="1" x14ac:dyDescent="0.3">
      <c r="A75" s="10" t="s">
        <v>38</v>
      </c>
      <c r="B75" s="11"/>
      <c r="C75" s="134">
        <f t="shared" ref="C75:J75" si="97">C45/C15</f>
        <v>3.2123307365165226</v>
      </c>
      <c r="D75" s="155">
        <f t="shared" si="97"/>
        <v>3.4169911944004991</v>
      </c>
      <c r="E75" s="155">
        <f t="shared" si="97"/>
        <v>3.594888865750693</v>
      </c>
      <c r="F75" s="155">
        <f t="shared" si="97"/>
        <v>3.6577305123720842</v>
      </c>
      <c r="G75" s="155">
        <f t="shared" si="97"/>
        <v>3.7296895094548632</v>
      </c>
      <c r="H75" s="155">
        <f t="shared" si="97"/>
        <v>3.9224975050242876</v>
      </c>
      <c r="I75" s="134">
        <f t="shared" si="97"/>
        <v>3.820191072582904</v>
      </c>
      <c r="J75" s="296">
        <f t="shared" si="97"/>
        <v>3.9764320912327826</v>
      </c>
      <c r="L75" s="30">
        <f t="shared" si="92"/>
        <v>4.0898744508148663E-2</v>
      </c>
    </row>
    <row r="76" spans="1:12" ht="20.100000000000001" customHeight="1" x14ac:dyDescent="0.25">
      <c r="A76" s="57"/>
      <c r="B76" s="2" t="s">
        <v>67</v>
      </c>
      <c r="C76" s="525">
        <f t="shared" ref="C76:J76" si="98">C46/C16</f>
        <v>1.4934420664299528</v>
      </c>
      <c r="D76" s="526">
        <f t="shared" si="98"/>
        <v>1.5728556903652811</v>
      </c>
      <c r="E76" s="526">
        <f t="shared" si="98"/>
        <v>1.6319326577041899</v>
      </c>
      <c r="F76" s="526">
        <f t="shared" si="98"/>
        <v>1.6117177077449589</v>
      </c>
      <c r="G76" s="526">
        <f t="shared" si="98"/>
        <v>1.7063805000410912</v>
      </c>
      <c r="H76" s="526">
        <f t="shared" si="98"/>
        <v>1.7248053758766422</v>
      </c>
      <c r="I76" s="525">
        <f t="shared" si="98"/>
        <v>1.7282840051184585</v>
      </c>
      <c r="J76" s="527">
        <f t="shared" si="98"/>
        <v>1.7539424661892866</v>
      </c>
      <c r="K76" s="7"/>
      <c r="L76" s="293">
        <f t="shared" si="92"/>
        <v>1.4846206407533976E-2</v>
      </c>
    </row>
    <row r="77" spans="1:12" ht="20.100000000000001" customHeight="1" x14ac:dyDescent="0.25">
      <c r="A77" s="57"/>
      <c r="B77" s="2" t="s">
        <v>68</v>
      </c>
      <c r="C77" s="528"/>
      <c r="D77" s="529"/>
      <c r="E77" s="529"/>
      <c r="F77" s="529"/>
      <c r="G77" s="529"/>
      <c r="H77" s="529"/>
      <c r="I77" s="528"/>
      <c r="J77" s="530"/>
      <c r="K77" s="6"/>
      <c r="L77" s="43"/>
    </row>
    <row r="78" spans="1:12" ht="20.100000000000001" customHeight="1" x14ac:dyDescent="0.25">
      <c r="A78" s="57"/>
      <c r="B78" s="2" t="s">
        <v>69</v>
      </c>
      <c r="C78" s="528">
        <f t="shared" ref="C78:J78" si="99">C48/C18</f>
        <v>3.4910603079538358</v>
      </c>
      <c r="D78" s="529">
        <f t="shared" si="99"/>
        <v>3.6806052214736713</v>
      </c>
      <c r="E78" s="529">
        <f t="shared" si="99"/>
        <v>3.8601020428309649</v>
      </c>
      <c r="F78" s="529">
        <f t="shared" si="99"/>
        <v>3.9806923500556097</v>
      </c>
      <c r="G78" s="529">
        <f t="shared" si="99"/>
        <v>4.0440082887355997</v>
      </c>
      <c r="H78" s="529">
        <f t="shared" si="99"/>
        <v>4.2225874686282046</v>
      </c>
      <c r="I78" s="528">
        <f t="shared" si="99"/>
        <v>4.1593765969537397</v>
      </c>
      <c r="J78" s="530">
        <f t="shared" si="99"/>
        <v>4.2622758480418756</v>
      </c>
      <c r="K78" s="6"/>
      <c r="L78" s="43">
        <f t="shared" si="92"/>
        <v>2.4739104211794063E-2</v>
      </c>
    </row>
    <row r="79" spans="1:12" ht="20.100000000000001" customHeight="1" x14ac:dyDescent="0.25">
      <c r="A79" s="57"/>
      <c r="B79" s="2" t="s">
        <v>70</v>
      </c>
      <c r="C79" s="528">
        <f t="shared" ref="C79:J79" si="100">C49/C19</f>
        <v>1.2436844975967962</v>
      </c>
      <c r="D79" s="529">
        <f t="shared" si="100"/>
        <v>1.2951535524297511</v>
      </c>
      <c r="E79" s="529">
        <f t="shared" si="100"/>
        <v>1.2663558044980239</v>
      </c>
      <c r="F79" s="529">
        <f t="shared" si="100"/>
        <v>1.2478986659216935</v>
      </c>
      <c r="G79" s="529">
        <f t="shared" si="100"/>
        <v>1.2361268153422988</v>
      </c>
      <c r="H79" s="529">
        <f t="shared" si="100"/>
        <v>1.1978698633670783</v>
      </c>
      <c r="I79" s="528">
        <f t="shared" si="100"/>
        <v>1.2090267795568037</v>
      </c>
      <c r="J79" s="530">
        <f t="shared" si="100"/>
        <v>1.1902884854513802</v>
      </c>
      <c r="K79" s="6"/>
      <c r="L79" s="43">
        <f t="shared" si="92"/>
        <v>-1.5498659270634551E-2</v>
      </c>
    </row>
    <row r="80" spans="1:12" ht="20.100000000000001" customHeight="1" x14ac:dyDescent="0.25">
      <c r="A80" s="57"/>
      <c r="B80" s="321" t="s">
        <v>93</v>
      </c>
      <c r="C80" s="528"/>
      <c r="D80" s="529"/>
      <c r="E80" s="529"/>
      <c r="F80" s="529"/>
      <c r="G80" s="529"/>
      <c r="H80" s="529">
        <f t="shared" ref="C80:J80" si="101">H50/H20</f>
        <v>6.5909337676438655</v>
      </c>
      <c r="I80" s="528"/>
      <c r="J80" s="530">
        <f t="shared" si="101"/>
        <v>8.3244680851063837</v>
      </c>
      <c r="K80" s="6"/>
      <c r="L80" s="43"/>
    </row>
    <row r="81" spans="1:12" ht="20.100000000000001" customHeight="1" x14ac:dyDescent="0.25">
      <c r="A81" s="57"/>
      <c r="B81" s="321" t="s">
        <v>94</v>
      </c>
      <c r="C81" s="528"/>
      <c r="D81" s="529"/>
      <c r="E81" s="529"/>
      <c r="F81" s="529"/>
      <c r="G81" s="529"/>
      <c r="H81" s="529">
        <f t="shared" ref="C81:J81" si="102">H51/H21</f>
        <v>3.2897235882652196</v>
      </c>
      <c r="I81" s="528"/>
      <c r="J81" s="530">
        <f t="shared" si="102"/>
        <v>3.5077095598542192</v>
      </c>
      <c r="K81" s="6"/>
      <c r="L81" s="43"/>
    </row>
    <row r="82" spans="1:12" ht="20.100000000000001" customHeight="1" thickBot="1" x14ac:dyDescent="0.3">
      <c r="A82" s="57"/>
      <c r="B82" s="2" t="s">
        <v>72</v>
      </c>
      <c r="C82" s="531"/>
      <c r="D82" s="532">
        <f t="shared" ref="C82:J82" si="103">D52/D22</f>
        <v>17.333333333333332</v>
      </c>
      <c r="E82" s="532">
        <f t="shared" si="103"/>
        <v>15.655172413793103</v>
      </c>
      <c r="F82" s="532">
        <f t="shared" si="103"/>
        <v>11.590909090909092</v>
      </c>
      <c r="G82" s="532"/>
      <c r="H82" s="532"/>
      <c r="I82" s="531"/>
      <c r="J82" s="533"/>
      <c r="K82" s="7"/>
      <c r="L82" s="47"/>
    </row>
    <row r="83" spans="1:12" ht="20.100000000000001" customHeight="1" thickBot="1" x14ac:dyDescent="0.3">
      <c r="A83" s="93" t="s">
        <v>23</v>
      </c>
      <c r="B83" s="119"/>
      <c r="C83" s="134">
        <f t="shared" ref="C83:J83" si="104">C53/C23</f>
        <v>4.7569112942824816</v>
      </c>
      <c r="D83" s="155">
        <f t="shared" si="104"/>
        <v>5.1415914345030833</v>
      </c>
      <c r="E83" s="155">
        <f t="shared" si="104"/>
        <v>5.4155944930994329</v>
      </c>
      <c r="F83" s="155">
        <f t="shared" si="104"/>
        <v>5.4857885207456398</v>
      </c>
      <c r="G83" s="155">
        <f t="shared" si="104"/>
        <v>4.8047459961276431</v>
      </c>
      <c r="H83" s="155">
        <f t="shared" si="104"/>
        <v>4.8461900688295279</v>
      </c>
      <c r="I83" s="134">
        <f t="shared" si="104"/>
        <v>4.0694046560774106</v>
      </c>
      <c r="J83" s="296">
        <f t="shared" si="104"/>
        <v>5.3860201946994222</v>
      </c>
      <c r="L83" s="30">
        <f t="shared" si="92"/>
        <v>0.32354008752993524</v>
      </c>
    </row>
    <row r="84" spans="1:12" ht="20.100000000000001" customHeight="1" x14ac:dyDescent="0.25">
      <c r="A84" s="57"/>
      <c r="B84" s="2" t="s">
        <v>67</v>
      </c>
      <c r="C84" s="525">
        <f t="shared" ref="C84:J84" si="105">C54/C24</f>
        <v>2.1389747303458471</v>
      </c>
      <c r="D84" s="526">
        <f t="shared" si="105"/>
        <v>2.2251103392291163</v>
      </c>
      <c r="E84" s="526">
        <f t="shared" si="105"/>
        <v>2.1921401019079156</v>
      </c>
      <c r="F84" s="526">
        <f t="shared" si="105"/>
        <v>2.2461402270342883</v>
      </c>
      <c r="G84" s="526">
        <f t="shared" si="105"/>
        <v>2.0994181246132841</v>
      </c>
      <c r="H84" s="526">
        <f t="shared" si="105"/>
        <v>2.1076374658896673</v>
      </c>
      <c r="I84" s="525">
        <f t="shared" si="105"/>
        <v>1.8294619826898482</v>
      </c>
      <c r="J84" s="527">
        <f t="shared" si="105"/>
        <v>2.3958197565198223</v>
      </c>
      <c r="K84" s="7"/>
      <c r="L84" s="293">
        <f t="shared" si="92"/>
        <v>0.30957613724077571</v>
      </c>
    </row>
    <row r="85" spans="1:12" ht="20.100000000000001" customHeight="1" x14ac:dyDescent="0.25">
      <c r="A85" s="57"/>
      <c r="B85" s="2" t="s">
        <v>68</v>
      </c>
      <c r="C85" s="528"/>
      <c r="D85" s="529">
        <f t="shared" ref="C85:J85" si="106">D55/D25</f>
        <v>7.166679563568831</v>
      </c>
      <c r="E85" s="529">
        <f t="shared" si="106"/>
        <v>7.166698000877358</v>
      </c>
      <c r="F85" s="529">
        <f t="shared" si="106"/>
        <v>7.1667251877670921</v>
      </c>
      <c r="G85" s="529">
        <f t="shared" si="106"/>
        <v>7.1666259616558801</v>
      </c>
      <c r="H85" s="529">
        <f t="shared" si="106"/>
        <v>7.8437446952979117</v>
      </c>
      <c r="I85" s="528">
        <f t="shared" si="106"/>
        <v>8.600427350427351</v>
      </c>
      <c r="J85" s="530">
        <f t="shared" si="106"/>
        <v>9.0464320978734669</v>
      </c>
      <c r="K85" s="6"/>
      <c r="L85" s="43">
        <f t="shared" si="92"/>
        <v>5.1858440199945899E-2</v>
      </c>
    </row>
    <row r="86" spans="1:12" ht="20.100000000000001" customHeight="1" x14ac:dyDescent="0.25">
      <c r="A86" s="57"/>
      <c r="B86" s="2" t="s">
        <v>69</v>
      </c>
      <c r="C86" s="528">
        <f t="shared" ref="C86:J86" si="107">C56/C26</f>
        <v>5.2313248842630777</v>
      </c>
      <c r="D86" s="529">
        <f t="shared" si="107"/>
        <v>5.5980166506231033</v>
      </c>
      <c r="E86" s="529">
        <f t="shared" si="107"/>
        <v>5.8933513866208029</v>
      </c>
      <c r="F86" s="529">
        <f t="shared" si="107"/>
        <v>6.0730663336979216</v>
      </c>
      <c r="G86" s="529">
        <f t="shared" si="107"/>
        <v>5.2649725024073781</v>
      </c>
      <c r="H86" s="529">
        <f t="shared" si="107"/>
        <v>5.2554542519884846</v>
      </c>
      <c r="I86" s="528">
        <f t="shared" si="107"/>
        <v>4.4379545554425261</v>
      </c>
      <c r="J86" s="530">
        <f t="shared" si="107"/>
        <v>5.8451317903353708</v>
      </c>
      <c r="K86" s="6"/>
      <c r="L86" s="43">
        <f t="shared" si="92"/>
        <v>0.31707788291052685</v>
      </c>
    </row>
    <row r="87" spans="1:12" ht="20.100000000000001" customHeight="1" x14ac:dyDescent="0.25">
      <c r="A87" s="57"/>
      <c r="B87" s="2" t="s">
        <v>70</v>
      </c>
      <c r="C87" s="528">
        <f t="shared" ref="C87:J87" si="108">C57/C27</f>
        <v>2.5258922375773838</v>
      </c>
      <c r="D87" s="529">
        <f t="shared" si="108"/>
        <v>2.4776537038239304</v>
      </c>
      <c r="E87" s="529">
        <f t="shared" si="108"/>
        <v>2.6141439079588764</v>
      </c>
      <c r="F87" s="529">
        <f t="shared" si="108"/>
        <v>2.4093725637397858</v>
      </c>
      <c r="G87" s="529">
        <f t="shared" si="108"/>
        <v>2.5373116913667371</v>
      </c>
      <c r="H87" s="529">
        <f t="shared" si="108"/>
        <v>2.2519764554115711</v>
      </c>
      <c r="I87" s="528">
        <f t="shared" si="108"/>
        <v>1.9785683513042844</v>
      </c>
      <c r="J87" s="530">
        <f t="shared" si="108"/>
        <v>2.5270319294790551</v>
      </c>
      <c r="K87" s="6"/>
      <c r="L87" s="43">
        <f t="shared" si="92"/>
        <v>0.27720223959572593</v>
      </c>
    </row>
    <row r="88" spans="1:12" ht="20.100000000000001" customHeight="1" x14ac:dyDescent="0.25">
      <c r="A88" s="57"/>
      <c r="B88" s="321" t="s">
        <v>93</v>
      </c>
      <c r="C88" s="528"/>
      <c r="D88" s="529"/>
      <c r="E88" s="529"/>
      <c r="F88" s="529"/>
      <c r="G88" s="529"/>
      <c r="H88" s="529">
        <f t="shared" ref="C88:J88" si="109">H58/H28</f>
        <v>6.5909337676438655</v>
      </c>
      <c r="I88" s="528"/>
      <c r="J88" s="530">
        <f t="shared" si="109"/>
        <v>8.3429362880886426</v>
      </c>
      <c r="K88" s="6"/>
      <c r="L88" s="43"/>
    </row>
    <row r="89" spans="1:12" ht="20.100000000000001" customHeight="1" x14ac:dyDescent="0.25">
      <c r="A89" s="57"/>
      <c r="B89" s="321" t="s">
        <v>94</v>
      </c>
      <c r="C89" s="528"/>
      <c r="D89" s="529"/>
      <c r="E89" s="529"/>
      <c r="F89" s="529"/>
      <c r="G89" s="529"/>
      <c r="H89" s="529">
        <f t="shared" ref="C89:J89" si="110">H59/H29</f>
        <v>3.2897235882652196</v>
      </c>
      <c r="I89" s="528"/>
      <c r="J89" s="530">
        <f t="shared" si="110"/>
        <v>3.5077095598542192</v>
      </c>
      <c r="K89" s="6"/>
      <c r="L89" s="43"/>
    </row>
    <row r="90" spans="1:12" ht="20.100000000000001" customHeight="1" thickBot="1" x14ac:dyDescent="0.3">
      <c r="A90" s="167"/>
      <c r="B90" s="168" t="s">
        <v>72</v>
      </c>
      <c r="C90" s="531"/>
      <c r="D90" s="532">
        <f t="shared" ref="C90:J90" si="111">D60/D30</f>
        <v>17.333333333333332</v>
      </c>
      <c r="E90" s="532">
        <f t="shared" si="111"/>
        <v>15.655172413793103</v>
      </c>
      <c r="F90" s="532">
        <f t="shared" si="111"/>
        <v>11.590909090909092</v>
      </c>
      <c r="G90" s="532"/>
      <c r="H90" s="532"/>
      <c r="I90" s="531"/>
      <c r="J90" s="533"/>
      <c r="K90" s="7"/>
      <c r="L90" s="47"/>
    </row>
    <row r="91" spans="1:12" ht="20.100000000000001" customHeight="1" x14ac:dyDescent="0.25"/>
    <row r="92" spans="1:12" ht="15.75" x14ac:dyDescent="0.25">
      <c r="A92" s="118" t="s">
        <v>41</v>
      </c>
    </row>
  </sheetData>
  <mergeCells count="41">
    <mergeCell ref="A65:B66"/>
    <mergeCell ref="C65:C66"/>
    <mergeCell ref="D65:D66"/>
    <mergeCell ref="E65:E66"/>
    <mergeCell ref="L65:L66"/>
    <mergeCell ref="H65:H66"/>
    <mergeCell ref="G65:G66"/>
    <mergeCell ref="F65:F66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35:B36"/>
    <mergeCell ref="C35:C36"/>
    <mergeCell ref="D35:D36"/>
    <mergeCell ref="E35:E36"/>
    <mergeCell ref="L35:L36"/>
    <mergeCell ref="H35:H36"/>
    <mergeCell ref="G35:G36"/>
    <mergeCell ref="F35:F36"/>
    <mergeCell ref="R5:S5"/>
    <mergeCell ref="U5:V5"/>
    <mergeCell ref="I35:J35"/>
    <mergeCell ref="R35:S35"/>
    <mergeCell ref="I65:J65"/>
    <mergeCell ref="U35:V35"/>
    <mergeCell ref="Q5:Q6"/>
    <mergeCell ref="Q35:Q36"/>
    <mergeCell ref="M35:M36"/>
    <mergeCell ref="N35:N36"/>
    <mergeCell ref="M5:M6"/>
    <mergeCell ref="N5:N6"/>
    <mergeCell ref="P5:P6"/>
    <mergeCell ref="P35:P36"/>
    <mergeCell ref="O5:O6"/>
    <mergeCell ref="O35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U37:V60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U7:V30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L67:L90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7">
    <pageSetUpPr fitToPage="1"/>
  </sheetPr>
  <dimension ref="A1:AC101"/>
  <sheetViews>
    <sheetView showGridLines="0" workbookViewId="0">
      <selection activeCell="L98" sqref="L98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77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(JAN.-MAR)</v>
      </c>
    </row>
    <row r="4" spans="1:29" ht="15.75" thickBot="1" x14ac:dyDescent="0.3"/>
    <row r="5" spans="1:29" ht="24" customHeight="1" x14ac:dyDescent="0.25">
      <c r="A5" s="474" t="s">
        <v>81</v>
      </c>
      <c r="B5" s="509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82">
        <v>2021</v>
      </c>
      <c r="I5" s="484" t="s">
        <v>84</v>
      </c>
      <c r="J5" s="485"/>
      <c r="L5" s="505">
        <v>2016</v>
      </c>
      <c r="M5" s="478">
        <v>2017</v>
      </c>
      <c r="N5" s="478">
        <v>2018</v>
      </c>
      <c r="O5" s="478">
        <v>2019</v>
      </c>
      <c r="P5" s="478">
        <v>2020</v>
      </c>
      <c r="Q5" s="482">
        <v>2021</v>
      </c>
      <c r="R5" s="484" t="str">
        <f>I5</f>
        <v>janeiro - março</v>
      </c>
      <c r="S5" s="485"/>
      <c r="U5" s="507" t="s">
        <v>89</v>
      </c>
      <c r="V5" s="508"/>
    </row>
    <row r="6" spans="1:29" ht="20.25" customHeight="1" thickBot="1" x14ac:dyDescent="0.3">
      <c r="A6" s="475"/>
      <c r="B6" s="510"/>
      <c r="C6" s="493"/>
      <c r="D6" s="492"/>
      <c r="E6" s="492"/>
      <c r="F6" s="492"/>
      <c r="G6" s="492"/>
      <c r="H6" s="502"/>
      <c r="I6" s="246">
        <v>2021</v>
      </c>
      <c r="J6" s="203">
        <v>2022</v>
      </c>
      <c r="L6" s="506"/>
      <c r="M6" s="492"/>
      <c r="N6" s="492"/>
      <c r="O6" s="492"/>
      <c r="P6" s="492"/>
      <c r="Q6" s="502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v>48051990</v>
      </c>
      <c r="D7" s="19">
        <v>52503615</v>
      </c>
      <c r="E7" s="19">
        <v>52337646</v>
      </c>
      <c r="F7" s="49">
        <v>55432735</v>
      </c>
      <c r="G7" s="49">
        <v>31472540</v>
      </c>
      <c r="H7" s="20">
        <v>25829649</v>
      </c>
      <c r="I7" s="217">
        <v>2006524</v>
      </c>
      <c r="J7" s="216">
        <v>10374825</v>
      </c>
      <c r="K7" s="1"/>
      <c r="L7" s="177">
        <f>C7/C25</f>
        <v>0.32652158243079221</v>
      </c>
      <c r="M7" s="26">
        <f>D7/D25</f>
        <v>0.33866384265840116</v>
      </c>
      <c r="N7" s="26">
        <f>E7/E25</f>
        <v>0.35128215295789383</v>
      </c>
      <c r="O7" s="26">
        <f>F7/F25</f>
        <v>0.36067818363360377</v>
      </c>
      <c r="P7" s="316">
        <f>G7/G25</f>
        <v>0.22686828889078889</v>
      </c>
      <c r="Q7" s="27">
        <f>H7/H25</f>
        <v>0.19386048485638957</v>
      </c>
      <c r="R7" s="25">
        <f>I7/I25</f>
        <v>6.6842410300823565E-2</v>
      </c>
      <c r="S7" s="283">
        <f>J7/J25</f>
        <v>0.2971343082042443</v>
      </c>
      <c r="T7" s="1"/>
      <c r="U7" s="82">
        <f>(J7-I7)/I7</f>
        <v>4.1705461783661697</v>
      </c>
      <c r="V7" s="121">
        <f>(S7-R7)*100</f>
        <v>23.029189790342073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32620110</v>
      </c>
      <c r="D8" s="16">
        <v>34752906</v>
      </c>
      <c r="E8" s="16">
        <v>35348494</v>
      </c>
      <c r="F8" s="48">
        <v>37381333</v>
      </c>
      <c r="G8" s="48">
        <v>20886109</v>
      </c>
      <c r="H8" s="17">
        <v>16917060</v>
      </c>
      <c r="I8" s="15">
        <v>1346036</v>
      </c>
      <c r="J8" s="204">
        <v>7217357</v>
      </c>
      <c r="K8"/>
      <c r="L8" s="96">
        <f t="shared" ref="L8:L15" si="0">C8/$C$7</f>
        <v>0.67885034521983378</v>
      </c>
      <c r="M8" s="23">
        <f t="shared" ref="M8:M15" si="1">D8/$D$7</f>
        <v>0.6619145367418986</v>
      </c>
      <c r="N8" s="23">
        <f t="shared" ref="N8:N15" si="2">E8/$E$7</f>
        <v>0.67539327236842095</v>
      </c>
      <c r="O8" s="214">
        <f>F8/$F$7</f>
        <v>0.67435483744397606</v>
      </c>
      <c r="P8" s="214">
        <f>G8/$G$7</f>
        <v>0.66362959583179493</v>
      </c>
      <c r="Q8" s="24">
        <f t="shared" ref="Q8:Q15" si="3">H8/$H$7</f>
        <v>0.65494734365147589</v>
      </c>
      <c r="R8" s="115">
        <f>I8/$I$7</f>
        <v>0.67082975334458994</v>
      </c>
      <c r="S8" s="97">
        <f>J8/$J$7</f>
        <v>0.69566060150412179</v>
      </c>
      <c r="T8"/>
      <c r="U8" s="127">
        <f t="shared" ref="U8:U33" si="4">(J8-I8)/I8</f>
        <v>4.3619345990746163</v>
      </c>
      <c r="V8" s="128">
        <f t="shared" ref="V8:V33" si="5">(S8-R8)*100</f>
        <v>2.4830848159531849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5996156</v>
      </c>
      <c r="D9" s="16">
        <v>7229535</v>
      </c>
      <c r="E9" s="16">
        <v>7753878</v>
      </c>
      <c r="F9" s="48">
        <v>8773924</v>
      </c>
      <c r="G9" s="48">
        <v>4661254</v>
      </c>
      <c r="H9" s="17">
        <v>4256264</v>
      </c>
      <c r="I9" s="15">
        <v>255301</v>
      </c>
      <c r="J9" s="204">
        <v>1306599</v>
      </c>
      <c r="K9"/>
      <c r="L9" s="96">
        <f t="shared" ref="L9:L14" si="6">C9/$C$7</f>
        <v>0.1247847591743859</v>
      </c>
      <c r="M9" s="23">
        <f t="shared" ref="M9:M14" si="7">D9/$D$7</f>
        <v>0.13769594722191986</v>
      </c>
      <c r="N9" s="23">
        <f t="shared" ref="N9:N14" si="8">E9/$E$7</f>
        <v>0.14815106510522083</v>
      </c>
      <c r="O9" s="214">
        <f t="shared" ref="O9:O14" si="9">F9/$F$7</f>
        <v>0.15828055390014584</v>
      </c>
      <c r="P9" s="214">
        <f t="shared" ref="P9:P14" si="10">G9/$G$7</f>
        <v>0.14810542777926408</v>
      </c>
      <c r="Q9" s="24">
        <f t="shared" ref="Q9:Q14" si="11">H9/$H$7</f>
        <v>0.16478210756948342</v>
      </c>
      <c r="R9" s="115">
        <f t="shared" ref="R9:R14" si="12">I9/$I$7</f>
        <v>0.12723545793621208</v>
      </c>
      <c r="S9" s="97">
        <f t="shared" ref="S9:S14" si="13">J9/$J$7</f>
        <v>0.12593937729070129</v>
      </c>
      <c r="T9"/>
      <c r="U9" s="171">
        <f t="shared" ref="U9:U14" si="14">(J9-I9)/I9</f>
        <v>4.1178765457244584</v>
      </c>
      <c r="V9" s="124">
        <f t="shared" ref="V9:V14" si="15">(S9-R9)*100</f>
        <v>-0.12960806455107887</v>
      </c>
      <c r="Z9"/>
      <c r="AA9"/>
      <c r="AB9"/>
      <c r="AC9"/>
    </row>
    <row r="10" spans="1:29" ht="20.100000000000001" customHeight="1" x14ac:dyDescent="0.25">
      <c r="A10" s="57"/>
      <c r="B10" s="166" t="s">
        <v>75</v>
      </c>
      <c r="C10" s="15">
        <v>34002</v>
      </c>
      <c r="D10" s="16">
        <v>46873</v>
      </c>
      <c r="E10" s="16">
        <v>70780</v>
      </c>
      <c r="F10" s="48">
        <v>43940</v>
      </c>
      <c r="G10" s="48">
        <v>37473</v>
      </c>
      <c r="H10" s="17">
        <v>24526</v>
      </c>
      <c r="I10" s="15">
        <v>1111</v>
      </c>
      <c r="J10" s="204">
        <v>6168</v>
      </c>
      <c r="L10" s="96">
        <f t="shared" si="6"/>
        <v>7.0760857146603083E-4</v>
      </c>
      <c r="M10" s="23">
        <f t="shared" si="7"/>
        <v>8.9275757488317708E-4</v>
      </c>
      <c r="N10" s="23">
        <f t="shared" si="8"/>
        <v>1.3523726305917541E-3</v>
      </c>
      <c r="O10" s="214">
        <f t="shared" si="9"/>
        <v>7.9267241639800019E-4</v>
      </c>
      <c r="P10" s="214">
        <f t="shared" si="10"/>
        <v>1.19065699813234E-3</v>
      </c>
      <c r="Q10" s="24">
        <f t="shared" si="11"/>
        <v>9.4952896959614127E-4</v>
      </c>
      <c r="R10" s="115">
        <f t="shared" si="12"/>
        <v>5.5369385065914985E-4</v>
      </c>
      <c r="S10" s="97">
        <f t="shared" si="13"/>
        <v>5.945160520779869E-4</v>
      </c>
      <c r="U10" s="171">
        <f t="shared" si="14"/>
        <v>4.5517551755175516</v>
      </c>
      <c r="V10" s="124">
        <f t="shared" si="15"/>
        <v>4.0822201418837054E-3</v>
      </c>
      <c r="Y10" s="1"/>
    </row>
    <row r="11" spans="1:29" s="7" customFormat="1" ht="20.100000000000001" customHeight="1" x14ac:dyDescent="0.25">
      <c r="A11" s="57"/>
      <c r="B11" s="166" t="s">
        <v>69</v>
      </c>
      <c r="C11" s="15">
        <v>7107973</v>
      </c>
      <c r="D11" s="16">
        <v>7808527</v>
      </c>
      <c r="E11" s="16">
        <v>6734725</v>
      </c>
      <c r="F11" s="48">
        <v>6959733</v>
      </c>
      <c r="G11" s="48">
        <v>4458809</v>
      </c>
      <c r="H11" s="17">
        <v>3515178</v>
      </c>
      <c r="I11" s="15">
        <v>312054</v>
      </c>
      <c r="J11" s="204">
        <v>1453509</v>
      </c>
      <c r="K11"/>
      <c r="L11" s="96">
        <f t="shared" si="6"/>
        <v>0.14792255221896117</v>
      </c>
      <c r="M11" s="23">
        <f t="shared" si="7"/>
        <v>0.14872360693639858</v>
      </c>
      <c r="N11" s="23">
        <f t="shared" si="8"/>
        <v>0.12867840865445113</v>
      </c>
      <c r="O11" s="214">
        <f t="shared" si="9"/>
        <v>0.12555276228026635</v>
      </c>
      <c r="P11" s="214">
        <f t="shared" si="10"/>
        <v>0.1416729949346319</v>
      </c>
      <c r="Q11" s="24">
        <f t="shared" si="11"/>
        <v>0.13609081563593836</v>
      </c>
      <c r="R11" s="115">
        <f t="shared" si="12"/>
        <v>0.15551969475570687</v>
      </c>
      <c r="S11" s="97">
        <f t="shared" si="13"/>
        <v>0.14009961613810354</v>
      </c>
      <c r="T11"/>
      <c r="U11" s="171">
        <f t="shared" si="14"/>
        <v>3.6578765213713011</v>
      </c>
      <c r="V11" s="124">
        <f t="shared" si="15"/>
        <v>-1.5420078617603332</v>
      </c>
      <c r="Y11" s="6"/>
      <c r="Z11"/>
      <c r="AA11"/>
      <c r="AB11"/>
      <c r="AC11"/>
    </row>
    <row r="12" spans="1:29" s="7" customFormat="1" ht="20.100000000000001" customHeight="1" x14ac:dyDescent="0.25">
      <c r="A12" s="57"/>
      <c r="B12" s="2" t="s">
        <v>70</v>
      </c>
      <c r="C12" s="15">
        <v>1961496</v>
      </c>
      <c r="D12" s="16">
        <v>2497849</v>
      </c>
      <c r="E12" s="16">
        <v>2289818</v>
      </c>
      <c r="F12" s="48">
        <v>1914368</v>
      </c>
      <c r="G12" s="48">
        <v>1185395</v>
      </c>
      <c r="H12" s="17">
        <v>915322</v>
      </c>
      <c r="I12" s="15">
        <v>80494</v>
      </c>
      <c r="J12" s="204">
        <v>329842</v>
      </c>
      <c r="K12"/>
      <c r="L12" s="96">
        <f t="shared" si="6"/>
        <v>4.0820286527155275E-2</v>
      </c>
      <c r="M12" s="23">
        <f t="shared" si="7"/>
        <v>4.7574800325653768E-2</v>
      </c>
      <c r="N12" s="23">
        <f t="shared" si="8"/>
        <v>4.3750878669629123E-2</v>
      </c>
      <c r="O12" s="214">
        <f t="shared" si="9"/>
        <v>3.4534972881998333E-2</v>
      </c>
      <c r="P12" s="214">
        <f t="shared" si="10"/>
        <v>3.7664421111229029E-2</v>
      </c>
      <c r="Q12" s="24">
        <f t="shared" si="11"/>
        <v>3.5436873338851795E-2</v>
      </c>
      <c r="R12" s="115">
        <f t="shared" si="12"/>
        <v>4.0116141147576605E-2</v>
      </c>
      <c r="S12" s="97">
        <f t="shared" si="13"/>
        <v>3.1792536259647751E-2</v>
      </c>
      <c r="T12"/>
      <c r="U12" s="171">
        <f t="shared" si="14"/>
        <v>3.0977215693095137</v>
      </c>
      <c r="V12" s="124">
        <f t="shared" si="15"/>
        <v>-0.83236048879288538</v>
      </c>
      <c r="Z12"/>
      <c r="AA12"/>
      <c r="AB12"/>
      <c r="AC12"/>
    </row>
    <row r="13" spans="1:29" s="7" customFormat="1" ht="20.100000000000001" customHeight="1" x14ac:dyDescent="0.25">
      <c r="A13" s="57"/>
      <c r="B13" s="511" t="s">
        <v>93</v>
      </c>
      <c r="C13" s="15"/>
      <c r="D13" s="16"/>
      <c r="E13" s="16"/>
      <c r="F13" s="48">
        <v>0</v>
      </c>
      <c r="G13" s="48">
        <v>0</v>
      </c>
      <c r="H13" s="17">
        <v>6205</v>
      </c>
      <c r="I13" s="15">
        <v>0</v>
      </c>
      <c r="J13" s="204">
        <v>953</v>
      </c>
      <c r="K13"/>
      <c r="L13" s="96">
        <f t="shared" si="6"/>
        <v>0</v>
      </c>
      <c r="M13" s="23">
        <f t="shared" si="7"/>
        <v>0</v>
      </c>
      <c r="N13" s="23">
        <f t="shared" si="8"/>
        <v>0</v>
      </c>
      <c r="O13" s="214">
        <f t="shared" si="9"/>
        <v>0</v>
      </c>
      <c r="P13" s="214">
        <f t="shared" si="10"/>
        <v>0</v>
      </c>
      <c r="Q13" s="24">
        <f t="shared" si="11"/>
        <v>2.4022780952230515E-4</v>
      </c>
      <c r="R13" s="115">
        <f t="shared" si="12"/>
        <v>0</v>
      </c>
      <c r="S13" s="97">
        <f t="shared" si="13"/>
        <v>9.1856971081439933E-5</v>
      </c>
      <c r="T13"/>
      <c r="U13" s="171"/>
      <c r="V13" s="124">
        <f t="shared" si="15"/>
        <v>9.1856971081439934E-3</v>
      </c>
      <c r="Z13"/>
      <c r="AA13"/>
      <c r="AB13"/>
      <c r="AC13"/>
    </row>
    <row r="14" spans="1:29" ht="20.100000000000001" customHeight="1" x14ac:dyDescent="0.25">
      <c r="A14" s="57"/>
      <c r="B14" s="2" t="s">
        <v>71</v>
      </c>
      <c r="C14" s="15">
        <v>0</v>
      </c>
      <c r="D14" s="16">
        <v>0</v>
      </c>
      <c r="E14" s="16">
        <v>0</v>
      </c>
      <c r="F14" s="48">
        <v>1164</v>
      </c>
      <c r="G14" s="48">
        <v>537</v>
      </c>
      <c r="H14" s="17">
        <v>0</v>
      </c>
      <c r="I14" s="15">
        <v>0</v>
      </c>
      <c r="J14" s="204">
        <v>0</v>
      </c>
      <c r="L14" s="96">
        <f t="shared" si="6"/>
        <v>0</v>
      </c>
      <c r="M14" s="23">
        <f t="shared" si="7"/>
        <v>0</v>
      </c>
      <c r="N14" s="23">
        <f t="shared" si="8"/>
        <v>0</v>
      </c>
      <c r="O14" s="214">
        <f t="shared" si="9"/>
        <v>2.0998422682914709E-5</v>
      </c>
      <c r="P14" s="214">
        <f t="shared" si="10"/>
        <v>1.7062493208365133E-5</v>
      </c>
      <c r="Q14" s="24">
        <f t="shared" si="11"/>
        <v>0</v>
      </c>
      <c r="R14" s="115">
        <f t="shared" si="12"/>
        <v>0</v>
      </c>
      <c r="S14" s="97">
        <f t="shared" si="13"/>
        <v>0</v>
      </c>
      <c r="U14" s="171"/>
      <c r="V14" s="124">
        <f t="shared" si="15"/>
        <v>0</v>
      </c>
      <c r="Y14" s="1"/>
    </row>
    <row r="15" spans="1:29" s="7" customFormat="1" ht="20.100000000000001" customHeight="1" thickBot="1" x14ac:dyDescent="0.3">
      <c r="A15" s="57"/>
      <c r="B15" s="2" t="s">
        <v>73</v>
      </c>
      <c r="C15" s="15">
        <v>332253</v>
      </c>
      <c r="D15" s="16">
        <v>167925</v>
      </c>
      <c r="E15" s="16">
        <v>139951</v>
      </c>
      <c r="F15" s="48">
        <v>358273</v>
      </c>
      <c r="G15" s="48">
        <v>242963</v>
      </c>
      <c r="H15" s="17">
        <v>195094</v>
      </c>
      <c r="I15" s="15">
        <v>11528</v>
      </c>
      <c r="J15" s="204">
        <v>60397</v>
      </c>
      <c r="K15"/>
      <c r="L15" s="96">
        <f t="shared" ref="L15" si="16">C15/$C$7</f>
        <v>6.9144482881978459E-3</v>
      </c>
      <c r="M15" s="23">
        <f t="shared" ref="M15" si="17">D15/$D$7</f>
        <v>3.1983511992459946E-3</v>
      </c>
      <c r="N15" s="23">
        <f t="shared" ref="N15" si="18">E15/$E$7</f>
        <v>2.6740025716861624E-3</v>
      </c>
      <c r="O15" s="214">
        <f t="shared" ref="O15" si="19">F15/$F$7</f>
        <v>6.4632026545325613E-3</v>
      </c>
      <c r="P15" s="214">
        <f t="shared" ref="P15" si="20">G15/$G$7</f>
        <v>7.7198408517393262E-3</v>
      </c>
      <c r="Q15" s="24">
        <f t="shared" ref="Q15" si="21">H15/$H$7</f>
        <v>7.5531030251320876E-3</v>
      </c>
      <c r="R15" s="115">
        <f t="shared" ref="R15" si="22">I15/$I$7</f>
        <v>5.7452589652553371E-3</v>
      </c>
      <c r="S15" s="97">
        <f t="shared" ref="S15" si="23">J15/$J$7</f>
        <v>5.8214957842662408E-3</v>
      </c>
      <c r="T15"/>
      <c r="U15" s="171">
        <f t="shared" ref="U15" si="24">(J15-I15)/I15</f>
        <v>4.2391568355308813</v>
      </c>
      <c r="V15" s="124">
        <f t="shared" ref="V15" si="25">(S15-R15)*100</f>
        <v>7.6236819010903727E-3</v>
      </c>
      <c r="Z15"/>
      <c r="AA15"/>
      <c r="AB15"/>
      <c r="AC15"/>
    </row>
    <row r="16" spans="1:29" ht="20.100000000000001" customHeight="1" thickBot="1" x14ac:dyDescent="0.3">
      <c r="A16" s="10" t="s">
        <v>38</v>
      </c>
      <c r="B16" s="11"/>
      <c r="C16" s="18">
        <v>99111299</v>
      </c>
      <c r="D16" s="19">
        <v>102528037</v>
      </c>
      <c r="E16" s="19">
        <v>96652690</v>
      </c>
      <c r="F16" s="49">
        <v>98257556</v>
      </c>
      <c r="G16" s="49">
        <v>107253503</v>
      </c>
      <c r="H16" s="20">
        <v>107408690</v>
      </c>
      <c r="I16" s="18">
        <v>28012202</v>
      </c>
      <c r="J16" s="188">
        <v>24541456</v>
      </c>
      <c r="K16" s="1"/>
      <c r="L16" s="177">
        <f>C16/C25</f>
        <v>0.67347841756920779</v>
      </c>
      <c r="M16" s="26">
        <f>D16/D25</f>
        <v>0.6613361573415989</v>
      </c>
      <c r="N16" s="26">
        <f>E16/E25</f>
        <v>0.64871784704210611</v>
      </c>
      <c r="O16" s="26">
        <f>F16/F25</f>
        <v>0.63932181636639629</v>
      </c>
      <c r="P16" s="316">
        <f>G16/G25</f>
        <v>0.77313171110921108</v>
      </c>
      <c r="Q16" s="27">
        <f>H16/H25</f>
        <v>0.80613951514361037</v>
      </c>
      <c r="R16" s="25">
        <f>I16/I25</f>
        <v>0.93315758969917639</v>
      </c>
      <c r="S16" s="283">
        <f>J16/J25</f>
        <v>0.70286569179575564</v>
      </c>
      <c r="T16" s="1"/>
      <c r="U16" s="545">
        <f t="shared" si="4"/>
        <v>-0.12390121990409751</v>
      </c>
      <c r="V16" s="100">
        <f t="shared" si="5"/>
        <v>-23.029189790342073</v>
      </c>
      <c r="Y16" s="33"/>
    </row>
    <row r="17" spans="1:29" s="7" customFormat="1" ht="20.100000000000001" customHeight="1" x14ac:dyDescent="0.25">
      <c r="A17" s="57"/>
      <c r="B17" s="2" t="s">
        <v>67</v>
      </c>
      <c r="C17" s="15">
        <v>51767055</v>
      </c>
      <c r="D17" s="16">
        <v>55509298</v>
      </c>
      <c r="E17" s="16">
        <v>53008030</v>
      </c>
      <c r="F17" s="48">
        <v>56583532</v>
      </c>
      <c r="G17" s="48">
        <v>63233164</v>
      </c>
      <c r="H17" s="17">
        <v>62368174</v>
      </c>
      <c r="I17" s="15">
        <v>16546913</v>
      </c>
      <c r="J17" s="204">
        <v>14736652</v>
      </c>
      <c r="K17"/>
      <c r="L17" s="96">
        <f t="shared" ref="L17:L24" si="26">C17/$C$16</f>
        <v>0.5223123450334356</v>
      </c>
      <c r="M17" s="23">
        <f t="shared" ref="M17:M24" si="27">D17/$D$16</f>
        <v>0.54140603511213226</v>
      </c>
      <c r="N17" s="23">
        <f t="shared" ref="N17:N24" si="28">E17/$E$16</f>
        <v>0.54843822763753391</v>
      </c>
      <c r="O17" s="214">
        <f>F17/$F$16</f>
        <v>0.57586952396821267</v>
      </c>
      <c r="P17" s="214">
        <f>G17/$G$16</f>
        <v>0.58956735427093698</v>
      </c>
      <c r="Q17" s="24">
        <f t="shared" ref="Q17:Q24" si="29">H17/$H$16</f>
        <v>0.5806622722984518</v>
      </c>
      <c r="R17" s="115">
        <f>I17/$I$16</f>
        <v>0.59070375831218125</v>
      </c>
      <c r="S17" s="97">
        <f>J17/$J$16</f>
        <v>0.60047993892456908</v>
      </c>
      <c r="T17"/>
      <c r="U17" s="171">
        <f t="shared" si="4"/>
        <v>-0.10940173553822395</v>
      </c>
      <c r="V17" s="124">
        <f t="shared" si="5"/>
        <v>0.97761806123878303</v>
      </c>
      <c r="Y17" s="34"/>
      <c r="Z17"/>
      <c r="AA17"/>
      <c r="AB17"/>
      <c r="AC17"/>
    </row>
    <row r="18" spans="1:29" s="7" customFormat="1" ht="20.100000000000001" customHeight="1" x14ac:dyDescent="0.25">
      <c r="A18" s="57"/>
      <c r="B18" s="2" t="s">
        <v>68</v>
      </c>
      <c r="C18" s="15">
        <v>56768</v>
      </c>
      <c r="D18" s="16">
        <v>44015</v>
      </c>
      <c r="E18" s="16">
        <v>22043</v>
      </c>
      <c r="F18" s="48">
        <v>50944</v>
      </c>
      <c r="G18" s="48">
        <v>44500</v>
      </c>
      <c r="H18" s="17">
        <v>23740</v>
      </c>
      <c r="I18" s="15">
        <v>6907</v>
      </c>
      <c r="J18" s="204">
        <v>65986</v>
      </c>
      <c r="K18"/>
      <c r="L18" s="96">
        <f t="shared" ref="L18:L24" si="30">C18/$C$16</f>
        <v>5.7277021462507521E-4</v>
      </c>
      <c r="M18" s="23">
        <f t="shared" ref="M18:M24" si="31">D18/$D$16</f>
        <v>4.2929720774815964E-4</v>
      </c>
      <c r="N18" s="23">
        <f t="shared" ref="N18:N24" si="32">E18/$E$16</f>
        <v>2.2806400939280635E-4</v>
      </c>
      <c r="O18" s="214">
        <f t="shared" ref="O18:O23" si="33">F18/$F$16</f>
        <v>5.1847412121669304E-4</v>
      </c>
      <c r="P18" s="214">
        <f t="shared" ref="P18:P23" si="34">G18/$G$16</f>
        <v>4.1490486329383573E-4</v>
      </c>
      <c r="Q18" s="24">
        <f t="shared" ref="Q18:Q24" si="35">H18/$H$16</f>
        <v>2.21024946864169E-4</v>
      </c>
      <c r="R18" s="115">
        <f t="shared" ref="R18:R23" si="36">I18/$I$16</f>
        <v>2.4657111925724368E-4</v>
      </c>
      <c r="S18" s="97">
        <f t="shared" ref="S18:S23" si="37">J18/$J$16</f>
        <v>2.6887565269151105E-3</v>
      </c>
      <c r="T18"/>
      <c r="U18" s="171">
        <f t="shared" ref="U18:U24" si="38">(J18-I18)/I18</f>
        <v>8.5534964528738957</v>
      </c>
      <c r="V18" s="124">
        <f t="shared" ref="V18:V24" si="39">(S18-R18)*100</f>
        <v>0.2442185407657867</v>
      </c>
      <c r="Y18" s="34"/>
      <c r="Z18"/>
      <c r="AA18"/>
      <c r="AB18"/>
      <c r="AC18"/>
    </row>
    <row r="19" spans="1:29" ht="20.100000000000001" customHeight="1" x14ac:dyDescent="0.25">
      <c r="A19" s="57"/>
      <c r="B19" s="2" t="s">
        <v>75</v>
      </c>
      <c r="C19" s="15">
        <v>0</v>
      </c>
      <c r="D19" s="16">
        <v>0</v>
      </c>
      <c r="E19" s="16">
        <v>0</v>
      </c>
      <c r="F19" s="48">
        <v>194</v>
      </c>
      <c r="G19" s="48">
        <v>2024</v>
      </c>
      <c r="H19" s="17">
        <v>132</v>
      </c>
      <c r="I19" s="15">
        <v>132</v>
      </c>
      <c r="J19" s="204">
        <v>0</v>
      </c>
      <c r="L19" s="96">
        <f t="shared" si="30"/>
        <v>0</v>
      </c>
      <c r="M19" s="23">
        <f t="shared" si="31"/>
        <v>0</v>
      </c>
      <c r="N19" s="23">
        <f t="shared" si="32"/>
        <v>0</v>
      </c>
      <c r="O19" s="214">
        <f t="shared" si="33"/>
        <v>1.974402864243845E-6</v>
      </c>
      <c r="P19" s="214">
        <f t="shared" si="34"/>
        <v>1.8871178501274684E-5</v>
      </c>
      <c r="Q19" s="24">
        <f t="shared" si="35"/>
        <v>1.2289508418732227E-6</v>
      </c>
      <c r="R19" s="115">
        <f t="shared" si="36"/>
        <v>4.7122321908145599E-6</v>
      </c>
      <c r="S19" s="97">
        <f t="shared" si="37"/>
        <v>0</v>
      </c>
      <c r="U19" s="171">
        <f t="shared" si="38"/>
        <v>-1</v>
      </c>
      <c r="V19" s="124">
        <f t="shared" si="39"/>
        <v>-4.7122321908145599E-4</v>
      </c>
      <c r="Y19" s="33"/>
    </row>
    <row r="20" spans="1:29" s="7" customFormat="1" ht="20.100000000000001" customHeight="1" x14ac:dyDescent="0.25">
      <c r="A20" s="57"/>
      <c r="B20" s="2" t="s">
        <v>69</v>
      </c>
      <c r="C20" s="15">
        <v>17693535</v>
      </c>
      <c r="D20" s="16">
        <v>18328384</v>
      </c>
      <c r="E20" s="16">
        <v>17414147</v>
      </c>
      <c r="F20" s="48">
        <v>16488232</v>
      </c>
      <c r="G20" s="48">
        <v>17117968</v>
      </c>
      <c r="H20" s="17">
        <v>17667451</v>
      </c>
      <c r="I20" s="15">
        <v>4150087</v>
      </c>
      <c r="J20" s="204">
        <v>3508032</v>
      </c>
      <c r="K20"/>
      <c r="L20" s="96">
        <f t="shared" si="30"/>
        <v>0.17852187569451591</v>
      </c>
      <c r="M20" s="23">
        <f t="shared" si="31"/>
        <v>0.1787646046515062</v>
      </c>
      <c r="N20" s="23">
        <f t="shared" si="32"/>
        <v>0.18017239871958038</v>
      </c>
      <c r="O20" s="214">
        <f t="shared" si="33"/>
        <v>0.16780624993359289</v>
      </c>
      <c r="P20" s="214">
        <f t="shared" si="34"/>
        <v>0.15960288029007313</v>
      </c>
      <c r="Q20" s="24">
        <f t="shared" si="35"/>
        <v>0.16448809681972659</v>
      </c>
      <c r="R20" s="115">
        <f t="shared" si="36"/>
        <v>0.14815282997031079</v>
      </c>
      <c r="S20" s="97">
        <f t="shared" si="37"/>
        <v>0.1429431081839643</v>
      </c>
      <c r="T20"/>
      <c r="U20" s="171">
        <f t="shared" si="38"/>
        <v>-0.15470880489975269</v>
      </c>
      <c r="V20" s="124">
        <f t="shared" si="39"/>
        <v>-0.52097217863464884</v>
      </c>
      <c r="Y20" s="34"/>
      <c r="Z20"/>
      <c r="AA20"/>
      <c r="AB20"/>
      <c r="AC20"/>
    </row>
    <row r="21" spans="1:29" s="7" customFormat="1" ht="20.100000000000001" customHeight="1" x14ac:dyDescent="0.25">
      <c r="A21" s="57"/>
      <c r="B21" s="2" t="s">
        <v>70</v>
      </c>
      <c r="C21" s="15">
        <v>3892493</v>
      </c>
      <c r="D21" s="16">
        <v>4365663</v>
      </c>
      <c r="E21" s="16">
        <v>3695987</v>
      </c>
      <c r="F21" s="48">
        <v>3292943</v>
      </c>
      <c r="G21" s="48">
        <v>3731330</v>
      </c>
      <c r="H21" s="17">
        <v>3949996</v>
      </c>
      <c r="I21" s="15">
        <v>1020072</v>
      </c>
      <c r="J21" s="204">
        <v>771136</v>
      </c>
      <c r="K21"/>
      <c r="L21" s="96">
        <f t="shared" si="30"/>
        <v>3.9273958058001039E-2</v>
      </c>
      <c r="M21" s="23">
        <f t="shared" si="31"/>
        <v>4.2580187115062E-2</v>
      </c>
      <c r="N21" s="23">
        <f t="shared" si="32"/>
        <v>3.823987723466362E-2</v>
      </c>
      <c r="O21" s="214">
        <f t="shared" si="33"/>
        <v>3.3513381912328451E-2</v>
      </c>
      <c r="P21" s="214">
        <f t="shared" si="34"/>
        <v>3.4789819405712089E-2</v>
      </c>
      <c r="Q21" s="24">
        <f t="shared" si="35"/>
        <v>3.6775385678756531E-2</v>
      </c>
      <c r="R21" s="115">
        <f t="shared" si="36"/>
        <v>3.6415273601125682E-2</v>
      </c>
      <c r="S21" s="97">
        <f t="shared" si="37"/>
        <v>3.1421770574655394E-2</v>
      </c>
      <c r="T21"/>
      <c r="U21" s="171">
        <f t="shared" si="38"/>
        <v>-0.2440376757719063</v>
      </c>
      <c r="V21" s="124">
        <f t="shared" si="39"/>
        <v>-0.49935030264702873</v>
      </c>
      <c r="Y21" s="34"/>
      <c r="Z21"/>
      <c r="AA21"/>
      <c r="AB21"/>
      <c r="AC21"/>
    </row>
    <row r="22" spans="1:29" s="7" customFormat="1" ht="20.100000000000001" customHeight="1" x14ac:dyDescent="0.25">
      <c r="A22" s="57"/>
      <c r="B22" s="321" t="s">
        <v>93</v>
      </c>
      <c r="C22" s="15"/>
      <c r="D22" s="16"/>
      <c r="E22" s="16"/>
      <c r="F22" s="48">
        <v>0</v>
      </c>
      <c r="G22" s="48">
        <v>0</v>
      </c>
      <c r="H22" s="17">
        <v>10993</v>
      </c>
      <c r="I22" s="15">
        <v>53</v>
      </c>
      <c r="J22" s="204">
        <v>2838</v>
      </c>
      <c r="K22"/>
      <c r="L22" s="96">
        <f t="shared" si="30"/>
        <v>0</v>
      </c>
      <c r="M22" s="23">
        <f t="shared" si="31"/>
        <v>0</v>
      </c>
      <c r="N22" s="23">
        <f t="shared" si="32"/>
        <v>0</v>
      </c>
      <c r="O22" s="214">
        <f t="shared" si="33"/>
        <v>0</v>
      </c>
      <c r="P22" s="214">
        <f t="shared" si="34"/>
        <v>0</v>
      </c>
      <c r="Q22" s="24">
        <f t="shared" si="35"/>
        <v>1.0234739852054801E-4</v>
      </c>
      <c r="R22" s="115">
        <f t="shared" si="36"/>
        <v>1.8920326220694823E-6</v>
      </c>
      <c r="S22" s="97">
        <f t="shared" si="37"/>
        <v>1.1564106057929081E-4</v>
      </c>
      <c r="T22"/>
      <c r="U22" s="171">
        <f t="shared" si="38"/>
        <v>52.547169811320757</v>
      </c>
      <c r="V22" s="124">
        <f t="shared" si="39"/>
        <v>1.1374902795722133E-2</v>
      </c>
      <c r="Y22" s="34"/>
      <c r="Z22"/>
      <c r="AA22"/>
      <c r="AB22"/>
      <c r="AC22"/>
    </row>
    <row r="23" spans="1:29" ht="20.100000000000001" customHeight="1" x14ac:dyDescent="0.25">
      <c r="A23" s="57"/>
      <c r="B23" s="2" t="s">
        <v>71</v>
      </c>
      <c r="C23" s="15">
        <v>0</v>
      </c>
      <c r="D23" s="16">
        <v>0</v>
      </c>
      <c r="E23" s="16">
        <v>266</v>
      </c>
      <c r="F23" s="48">
        <v>221</v>
      </c>
      <c r="G23" s="48">
        <v>39</v>
      </c>
      <c r="H23" s="17">
        <v>0</v>
      </c>
      <c r="I23" s="15">
        <v>0</v>
      </c>
      <c r="J23" s="204">
        <v>0</v>
      </c>
      <c r="L23" s="96">
        <f t="shared" si="30"/>
        <v>0</v>
      </c>
      <c r="M23" s="23">
        <f t="shared" si="31"/>
        <v>0</v>
      </c>
      <c r="N23" s="23">
        <f t="shared" si="32"/>
        <v>2.7521220568201463E-6</v>
      </c>
      <c r="O23" s="214">
        <f t="shared" si="33"/>
        <v>2.2491908917416998E-6</v>
      </c>
      <c r="P23" s="214">
        <f t="shared" si="34"/>
        <v>3.6362448693167625E-7</v>
      </c>
      <c r="Q23" s="24">
        <f t="shared" si="35"/>
        <v>0</v>
      </c>
      <c r="R23" s="115">
        <f t="shared" si="36"/>
        <v>0</v>
      </c>
      <c r="S23" s="97">
        <f t="shared" si="37"/>
        <v>0</v>
      </c>
      <c r="U23" s="171"/>
      <c r="V23" s="124">
        <f t="shared" si="39"/>
        <v>0</v>
      </c>
      <c r="Y23" s="33"/>
    </row>
    <row r="24" spans="1:29" s="7" customFormat="1" ht="20.100000000000001" customHeight="1" thickBot="1" x14ac:dyDescent="0.3">
      <c r="A24" s="57"/>
      <c r="B24" s="2" t="s">
        <v>73</v>
      </c>
      <c r="C24" s="58">
        <v>25701448</v>
      </c>
      <c r="D24" s="170">
        <v>24280677</v>
      </c>
      <c r="E24" s="170">
        <v>22512217</v>
      </c>
      <c r="F24" s="48">
        <v>21841490</v>
      </c>
      <c r="G24" s="48">
        <v>23124478</v>
      </c>
      <c r="H24" s="17">
        <v>23388204</v>
      </c>
      <c r="I24" s="15">
        <v>6288038</v>
      </c>
      <c r="J24" s="204">
        <v>5456812</v>
      </c>
      <c r="K24"/>
      <c r="L24" s="96">
        <f t="shared" si="30"/>
        <v>0.25931905099942237</v>
      </c>
      <c r="M24" s="23">
        <f t="shared" si="31"/>
        <v>0.23681987591355133</v>
      </c>
      <c r="N24" s="23">
        <f t="shared" si="32"/>
        <v>0.23291868027677243</v>
      </c>
      <c r="O24" s="214">
        <f>F24/$F$16</f>
        <v>0.22228814647089329</v>
      </c>
      <c r="P24" s="214">
        <f>G24/$G$16</f>
        <v>0.21560580636699578</v>
      </c>
      <c r="Q24" s="24">
        <f t="shared" si="35"/>
        <v>0.21774964390683846</v>
      </c>
      <c r="R24" s="115">
        <f>I24/$I$16</f>
        <v>0.22447496273231216</v>
      </c>
      <c r="S24" s="97">
        <f>J24/$J$16</f>
        <v>0.2223507847293168</v>
      </c>
      <c r="T24"/>
      <c r="U24" s="171">
        <f t="shared" si="38"/>
        <v>-0.13219163115744528</v>
      </c>
      <c r="V24" s="124">
        <f t="shared" si="39"/>
        <v>-0.21241780029953583</v>
      </c>
      <c r="Z24"/>
      <c r="AA24"/>
      <c r="AB24"/>
      <c r="AC24"/>
    </row>
    <row r="25" spans="1:29" ht="20.100000000000001" customHeight="1" thickBot="1" x14ac:dyDescent="0.3">
      <c r="A25" s="93" t="s">
        <v>23</v>
      </c>
      <c r="B25" s="119"/>
      <c r="C25" s="165">
        <f>C7+C16</f>
        <v>147163289</v>
      </c>
      <c r="D25" s="103">
        <f>D7+D16</f>
        <v>155031652</v>
      </c>
      <c r="E25" s="103">
        <f>E7+E16</f>
        <v>148990336</v>
      </c>
      <c r="F25" s="103">
        <v>153690291</v>
      </c>
      <c r="G25" s="103">
        <v>138726043</v>
      </c>
      <c r="H25" s="202">
        <v>133238339</v>
      </c>
      <c r="I25" s="209">
        <f>I7+I16</f>
        <v>30018726</v>
      </c>
      <c r="J25" s="205">
        <f>J7+J16</f>
        <v>34916281</v>
      </c>
      <c r="L25" s="172">
        <f>L7+L16</f>
        <v>1</v>
      </c>
      <c r="M25" s="175">
        <f>M7+M16</f>
        <v>1</v>
      </c>
      <c r="N25" s="175">
        <f>N7+N16</f>
        <v>1</v>
      </c>
      <c r="O25" s="175">
        <f>O7+O16</f>
        <v>1</v>
      </c>
      <c r="P25" s="175">
        <f>P7+P16</f>
        <v>1</v>
      </c>
      <c r="Q25" s="176">
        <f>Q7+Q16</f>
        <v>1</v>
      </c>
      <c r="R25" s="286">
        <f>R7+R16</f>
        <v>1</v>
      </c>
      <c r="S25" s="213">
        <f>S7+S16</f>
        <v>1</v>
      </c>
      <c r="U25" s="289">
        <f t="shared" si="4"/>
        <v>0.16314999510638792</v>
      </c>
      <c r="V25" s="288">
        <f t="shared" si="5"/>
        <v>0</v>
      </c>
      <c r="Y25" s="1"/>
    </row>
    <row r="26" spans="1:29" s="7" customFormat="1" ht="20.100000000000001" customHeight="1" x14ac:dyDescent="0.25">
      <c r="A26" s="57"/>
      <c r="B26" s="2" t="s">
        <v>67</v>
      </c>
      <c r="C26" s="15">
        <f>C8+C17</f>
        <v>84387165</v>
      </c>
      <c r="D26" s="16">
        <f>D8+D17</f>
        <v>90262204</v>
      </c>
      <c r="E26" s="16">
        <f>E8+E17</f>
        <v>88356524</v>
      </c>
      <c r="F26" s="16">
        <f t="shared" ref="F26:G26" si="40">F8+F17</f>
        <v>93964865</v>
      </c>
      <c r="G26" s="16">
        <f t="shared" si="40"/>
        <v>84119273</v>
      </c>
      <c r="H26" s="17">
        <f>H8+H17</f>
        <v>79285234</v>
      </c>
      <c r="I26" s="15">
        <f>I8+I17</f>
        <v>17892949</v>
      </c>
      <c r="J26" s="204">
        <f>J8+J17</f>
        <v>21954009</v>
      </c>
      <c r="K26" s="5"/>
      <c r="L26" s="96">
        <f t="shared" ref="L26:L33" si="41">C26/$C$25</f>
        <v>0.57342538056484993</v>
      </c>
      <c r="M26" s="23">
        <f t="shared" ref="M26:M33" si="42">D26/$D$25</f>
        <v>0.58221790734707513</v>
      </c>
      <c r="N26" s="23">
        <f t="shared" ref="N26:N33" si="43">E26/$E$25</f>
        <v>0.59303526907946569</v>
      </c>
      <c r="O26" s="214">
        <f>F26/$F$25</f>
        <v>0.6113910279472371</v>
      </c>
      <c r="P26" s="214">
        <f>G26/$G$25</f>
        <v>0.60636972828526503</v>
      </c>
      <c r="Q26" s="24">
        <f t="shared" ref="Q26:Q33" si="44">H26/$H$25</f>
        <v>0.59506321224854053</v>
      </c>
      <c r="R26" s="115">
        <f t="shared" ref="R26:R33" si="45">I26/$I$25</f>
        <v>0.59605957294789924</v>
      </c>
      <c r="S26" s="97">
        <f t="shared" ref="S26:S33" si="46">J26/$J$25</f>
        <v>0.6287613792545661</v>
      </c>
      <c r="T26"/>
      <c r="U26" s="127">
        <f t="shared" si="4"/>
        <v>0.22696426396789038</v>
      </c>
      <c r="V26" s="128">
        <f t="shared" si="5"/>
        <v>3.2701806306666859</v>
      </c>
      <c r="Y26" s="6"/>
      <c r="Z26"/>
      <c r="AA26"/>
      <c r="AB26"/>
      <c r="AC26"/>
    </row>
    <row r="27" spans="1:29" s="7" customFormat="1" ht="20.100000000000001" customHeight="1" x14ac:dyDescent="0.25">
      <c r="A27" s="57"/>
      <c r="B27" s="2" t="s">
        <v>68</v>
      </c>
      <c r="C27" s="15">
        <f t="shared" ref="C27:E27" si="47">C9+C18</f>
        <v>6052924</v>
      </c>
      <c r="D27" s="16">
        <f t="shared" si="47"/>
        <v>7273550</v>
      </c>
      <c r="E27" s="16">
        <f t="shared" si="47"/>
        <v>7775921</v>
      </c>
      <c r="F27" s="16">
        <f t="shared" ref="F27:G27" si="48">F9+F18</f>
        <v>8824868</v>
      </c>
      <c r="G27" s="16">
        <f t="shared" si="48"/>
        <v>4705754</v>
      </c>
      <c r="H27" s="17">
        <f t="shared" ref="G27:J27" si="49">H9+H18</f>
        <v>4280004</v>
      </c>
      <c r="I27" s="15">
        <f t="shared" si="49"/>
        <v>262208</v>
      </c>
      <c r="J27" s="204">
        <f t="shared" si="49"/>
        <v>1372585</v>
      </c>
      <c r="K27" s="5"/>
      <c r="L27" s="96">
        <f t="shared" ref="L27:L32" si="50">C27/$C$25</f>
        <v>4.1130665406642279E-2</v>
      </c>
      <c r="M27" s="23">
        <f t="shared" ref="M27:M32" si="51">D27/$D$25</f>
        <v>4.691654837039342E-2</v>
      </c>
      <c r="N27" s="23">
        <f t="shared" ref="N27:N32" si="52">E27/$E$25</f>
        <v>5.2190774306328166E-2</v>
      </c>
      <c r="O27" s="214">
        <f t="shared" ref="O27:O33" si="53">F27/$F$25</f>
        <v>5.7419814502140544E-2</v>
      </c>
      <c r="P27" s="214">
        <f t="shared" ref="P27:P32" si="54">G27/$G$25</f>
        <v>3.3921201082625849E-2</v>
      </c>
      <c r="Q27" s="24">
        <f t="shared" ref="Q27:Q32" si="55">H27/$H$25</f>
        <v>3.2122916212577519E-2</v>
      </c>
      <c r="R27" s="115">
        <f t="shared" ref="R27:R32" si="56">I27/$I$25</f>
        <v>8.7348143955209828E-3</v>
      </c>
      <c r="S27" s="97">
        <f t="shared" ref="S27:S32" si="57">J27/$J$25</f>
        <v>3.9310744463306388E-2</v>
      </c>
      <c r="T27"/>
      <c r="U27" s="171">
        <f t="shared" ref="U27:U32" si="58">(J27-I27)/I27</f>
        <v>4.2347182389553328</v>
      </c>
      <c r="V27" s="124">
        <f t="shared" ref="V27:V32" si="59">(S27-R27)*100</f>
        <v>3.0575930067785402</v>
      </c>
      <c r="Z27"/>
      <c r="AA27"/>
      <c r="AB27"/>
      <c r="AC27"/>
    </row>
    <row r="28" spans="1:29" ht="20.100000000000001" customHeight="1" x14ac:dyDescent="0.25">
      <c r="A28" s="57"/>
      <c r="B28" s="2" t="s">
        <v>75</v>
      </c>
      <c r="C28" s="15">
        <f t="shared" ref="C28:E28" si="60">C10+C19</f>
        <v>34002</v>
      </c>
      <c r="D28" s="16">
        <f t="shared" si="60"/>
        <v>46873</v>
      </c>
      <c r="E28" s="16">
        <f t="shared" si="60"/>
        <v>70780</v>
      </c>
      <c r="F28" s="16">
        <f t="shared" ref="F28:G28" si="61">F10+F19</f>
        <v>44134</v>
      </c>
      <c r="G28" s="16">
        <f t="shared" si="61"/>
        <v>39497</v>
      </c>
      <c r="H28" s="17">
        <f t="shared" ref="G28:J28" si="62">H10+H19</f>
        <v>24658</v>
      </c>
      <c r="I28" s="15">
        <f t="shared" si="62"/>
        <v>1243</v>
      </c>
      <c r="J28" s="204">
        <f t="shared" si="62"/>
        <v>6168</v>
      </c>
      <c r="K28" s="5"/>
      <c r="L28" s="96">
        <f t="shared" si="50"/>
        <v>2.3104947049668072E-4</v>
      </c>
      <c r="M28" s="23">
        <f t="shared" si="51"/>
        <v>3.0234471087233205E-4</v>
      </c>
      <c r="N28" s="23">
        <f t="shared" si="52"/>
        <v>4.7506436927560188E-4</v>
      </c>
      <c r="O28" s="214">
        <f t="shared" si="53"/>
        <v>2.8716192618829774E-4</v>
      </c>
      <c r="P28" s="214">
        <f t="shared" si="54"/>
        <v>2.8471222234746505E-4</v>
      </c>
      <c r="Q28" s="24">
        <f t="shared" si="55"/>
        <v>1.8506685226689893E-4</v>
      </c>
      <c r="R28" s="115">
        <f t="shared" si="56"/>
        <v>4.1407486780085206E-5</v>
      </c>
      <c r="S28" s="97">
        <f t="shared" si="57"/>
        <v>1.7665111585051112E-4</v>
      </c>
      <c r="U28" s="171">
        <f t="shared" si="58"/>
        <v>3.9621882542236526</v>
      </c>
      <c r="V28" s="124">
        <f t="shared" si="59"/>
        <v>1.3524362907042592E-2</v>
      </c>
      <c r="Y28" s="1"/>
    </row>
    <row r="29" spans="1:29" s="7" customFormat="1" ht="20.100000000000001" customHeight="1" x14ac:dyDescent="0.25">
      <c r="A29" s="57"/>
      <c r="B29" s="2" t="s">
        <v>69</v>
      </c>
      <c r="C29" s="15">
        <f t="shared" ref="C29:E29" si="63">C11+C20</f>
        <v>24801508</v>
      </c>
      <c r="D29" s="16">
        <f t="shared" si="63"/>
        <v>26136911</v>
      </c>
      <c r="E29" s="16">
        <f t="shared" si="63"/>
        <v>24148872</v>
      </c>
      <c r="F29" s="16">
        <f t="shared" ref="F29:G29" si="64">F11+F20</f>
        <v>23447965</v>
      </c>
      <c r="G29" s="16">
        <f t="shared" si="64"/>
        <v>21576777</v>
      </c>
      <c r="H29" s="17">
        <f t="shared" ref="G29:J29" si="65">H11+H20</f>
        <v>21182629</v>
      </c>
      <c r="I29" s="15">
        <f t="shared" si="65"/>
        <v>4462141</v>
      </c>
      <c r="J29" s="204">
        <f t="shared" si="65"/>
        <v>4961541</v>
      </c>
      <c r="K29" s="5"/>
      <c r="L29" s="96">
        <f t="shared" si="50"/>
        <v>0.16853053617196609</v>
      </c>
      <c r="M29" s="23">
        <f t="shared" si="51"/>
        <v>0.16859080492801559</v>
      </c>
      <c r="N29" s="23">
        <f t="shared" si="52"/>
        <v>0.16208347902510939</v>
      </c>
      <c r="O29" s="214">
        <f t="shared" si="53"/>
        <v>0.15256633875460618</v>
      </c>
      <c r="P29" s="214">
        <f t="shared" si="54"/>
        <v>0.15553515787947617</v>
      </c>
      <c r="Q29" s="24">
        <f t="shared" si="55"/>
        <v>0.1589829861208342</v>
      </c>
      <c r="R29" s="115">
        <f t="shared" si="56"/>
        <v>0.14864524896892692</v>
      </c>
      <c r="S29" s="97">
        <f t="shared" si="57"/>
        <v>0.14209820914203319</v>
      </c>
      <c r="T29"/>
      <c r="U29" s="171">
        <f t="shared" si="58"/>
        <v>0.11191936785502744</v>
      </c>
      <c r="V29" s="124">
        <f t="shared" si="59"/>
        <v>-0.65470398268937247</v>
      </c>
      <c r="Y29" s="6"/>
      <c r="Z29"/>
      <c r="AA29"/>
      <c r="AB29"/>
      <c r="AC29"/>
    </row>
    <row r="30" spans="1:29" s="7" customFormat="1" ht="20.100000000000001" customHeight="1" x14ac:dyDescent="0.25">
      <c r="A30" s="57"/>
      <c r="B30" s="2" t="s">
        <v>70</v>
      </c>
      <c r="C30" s="15">
        <f t="shared" ref="C30:E30" si="66">C12+C21</f>
        <v>5853989</v>
      </c>
      <c r="D30" s="16">
        <f t="shared" si="66"/>
        <v>6863512</v>
      </c>
      <c r="E30" s="16">
        <f t="shared" si="66"/>
        <v>5985805</v>
      </c>
      <c r="F30" s="16">
        <f t="shared" ref="F30:G30" si="67">F12+F21</f>
        <v>5207311</v>
      </c>
      <c r="G30" s="16">
        <f t="shared" si="67"/>
        <v>4916725</v>
      </c>
      <c r="H30" s="17">
        <f t="shared" ref="G30:J30" si="68">H12+H21</f>
        <v>4865318</v>
      </c>
      <c r="I30" s="15">
        <f t="shared" si="68"/>
        <v>1100566</v>
      </c>
      <c r="J30" s="204">
        <f t="shared" si="68"/>
        <v>1100978</v>
      </c>
      <c r="K30" s="5"/>
      <c r="L30" s="96">
        <f t="shared" si="50"/>
        <v>3.9778867676707061E-2</v>
      </c>
      <c r="M30" s="23">
        <f t="shared" si="51"/>
        <v>4.4271682017553424E-2</v>
      </c>
      <c r="N30" s="23">
        <f t="shared" si="52"/>
        <v>4.0175793683692347E-2</v>
      </c>
      <c r="O30" s="214">
        <f t="shared" si="53"/>
        <v>3.3881847487685475E-2</v>
      </c>
      <c r="P30" s="214">
        <f t="shared" si="54"/>
        <v>3.5441975375885261E-2</v>
      </c>
      <c r="Q30" s="24">
        <f t="shared" si="55"/>
        <v>3.6515901027556343E-2</v>
      </c>
      <c r="R30" s="115">
        <f t="shared" si="56"/>
        <v>3.6662648508134554E-2</v>
      </c>
      <c r="S30" s="97">
        <f t="shared" si="57"/>
        <v>3.1531937779971472E-2</v>
      </c>
      <c r="T30"/>
      <c r="U30" s="171">
        <f t="shared" si="58"/>
        <v>3.743528329968398E-4</v>
      </c>
      <c r="V30" s="124">
        <f t="shared" si="59"/>
        <v>-0.51307107281630815</v>
      </c>
      <c r="Z30"/>
      <c r="AA30"/>
      <c r="AB30"/>
      <c r="AC30"/>
    </row>
    <row r="31" spans="1:29" s="7" customFormat="1" ht="20.100000000000001" customHeight="1" x14ac:dyDescent="0.25">
      <c r="A31" s="57"/>
      <c r="B31" s="321" t="s">
        <v>93</v>
      </c>
      <c r="C31" s="15">
        <f t="shared" ref="C31:E31" si="69">C13+C22</f>
        <v>0</v>
      </c>
      <c r="D31" s="16">
        <f t="shared" si="69"/>
        <v>0</v>
      </c>
      <c r="E31" s="16">
        <f t="shared" si="69"/>
        <v>0</v>
      </c>
      <c r="F31" s="16">
        <f t="shared" ref="F31:G31" si="70">F13+F22</f>
        <v>0</v>
      </c>
      <c r="G31" s="16">
        <f t="shared" si="70"/>
        <v>0</v>
      </c>
      <c r="H31" s="17">
        <f t="shared" ref="G31:J31" si="71">H13+H22</f>
        <v>17198</v>
      </c>
      <c r="I31" s="15">
        <f t="shared" si="71"/>
        <v>53</v>
      </c>
      <c r="J31" s="204">
        <f t="shared" si="71"/>
        <v>3791</v>
      </c>
      <c r="K31" s="5"/>
      <c r="L31" s="96">
        <f t="shared" si="50"/>
        <v>0</v>
      </c>
      <c r="M31" s="23">
        <f t="shared" si="51"/>
        <v>0</v>
      </c>
      <c r="N31" s="23">
        <f t="shared" si="52"/>
        <v>0</v>
      </c>
      <c r="O31" s="214">
        <f t="shared" si="53"/>
        <v>0</v>
      </c>
      <c r="P31" s="214">
        <f t="shared" si="54"/>
        <v>0</v>
      </c>
      <c r="Q31" s="24">
        <f t="shared" si="55"/>
        <v>1.2907696184954692E-4</v>
      </c>
      <c r="R31" s="115">
        <f t="shared" si="56"/>
        <v>1.7655646012425711E-6</v>
      </c>
      <c r="S31" s="97">
        <f t="shared" si="57"/>
        <v>1.0857399160007906E-4</v>
      </c>
      <c r="T31"/>
      <c r="U31" s="171">
        <f t="shared" si="58"/>
        <v>70.528301886792448</v>
      </c>
      <c r="V31" s="124">
        <f t="shared" si="59"/>
        <v>1.0680842699883649E-2</v>
      </c>
      <c r="Z31"/>
      <c r="AA31"/>
      <c r="AB31"/>
      <c r="AC31"/>
    </row>
    <row r="32" spans="1:29" ht="20.100000000000001" customHeight="1" x14ac:dyDescent="0.25">
      <c r="A32" s="57"/>
      <c r="B32" s="2" t="s">
        <v>71</v>
      </c>
      <c r="C32" s="15">
        <f t="shared" ref="C32:E32" si="72">C14+C23</f>
        <v>0</v>
      </c>
      <c r="D32" s="16">
        <f t="shared" si="72"/>
        <v>0</v>
      </c>
      <c r="E32" s="16">
        <f t="shared" si="72"/>
        <v>266</v>
      </c>
      <c r="F32" s="16">
        <f t="shared" ref="F32:G32" si="73">F14+F23</f>
        <v>1385</v>
      </c>
      <c r="G32" s="16">
        <f t="shared" si="73"/>
        <v>576</v>
      </c>
      <c r="H32" s="17">
        <f t="shared" ref="G32:J32" si="74">H14+H23</f>
        <v>0</v>
      </c>
      <c r="I32" s="15">
        <f t="shared" si="74"/>
        <v>0</v>
      </c>
      <c r="J32" s="204">
        <f t="shared" si="74"/>
        <v>0</v>
      </c>
      <c r="K32" s="5"/>
      <c r="L32" s="96">
        <f t="shared" si="50"/>
        <v>0</v>
      </c>
      <c r="M32" s="23">
        <f t="shared" si="51"/>
        <v>0</v>
      </c>
      <c r="N32" s="23">
        <f t="shared" si="52"/>
        <v>1.7853506954974583E-6</v>
      </c>
      <c r="O32" s="214">
        <f t="shared" si="53"/>
        <v>9.0116297587073987E-6</v>
      </c>
      <c r="P32" s="214">
        <f t="shared" si="54"/>
        <v>4.1520682601752004E-6</v>
      </c>
      <c r="Q32" s="24">
        <f t="shared" si="55"/>
        <v>0</v>
      </c>
      <c r="R32" s="115">
        <f t="shared" si="56"/>
        <v>0</v>
      </c>
      <c r="S32" s="97">
        <f t="shared" si="57"/>
        <v>0</v>
      </c>
      <c r="U32" s="171"/>
      <c r="V32" s="124">
        <f t="shared" si="59"/>
        <v>0</v>
      </c>
      <c r="Y32" s="1"/>
    </row>
    <row r="33" spans="1:29" s="7" customFormat="1" ht="20.100000000000001" customHeight="1" thickBot="1" x14ac:dyDescent="0.3">
      <c r="A33" s="167"/>
      <c r="B33" s="168" t="s">
        <v>73</v>
      </c>
      <c r="C33" s="58">
        <f t="shared" ref="C33:E33" si="75">C15+C24</f>
        <v>26033701</v>
      </c>
      <c r="D33" s="170">
        <f t="shared" si="75"/>
        <v>24448602</v>
      </c>
      <c r="E33" s="170">
        <f t="shared" si="75"/>
        <v>22652168</v>
      </c>
      <c r="F33" s="170">
        <f t="shared" ref="F33:G33" si="76">F15+F24</f>
        <v>22199763</v>
      </c>
      <c r="G33" s="170">
        <f t="shared" si="76"/>
        <v>23367441</v>
      </c>
      <c r="H33" s="59">
        <f t="shared" ref="G33:J33" si="77">H15+H24</f>
        <v>23583298</v>
      </c>
      <c r="I33" s="58">
        <f t="shared" si="77"/>
        <v>6299566</v>
      </c>
      <c r="J33" s="282">
        <f t="shared" si="77"/>
        <v>5517209</v>
      </c>
      <c r="K33" s="5"/>
      <c r="L33" s="173">
        <f t="shared" si="41"/>
        <v>0.17690350070933791</v>
      </c>
      <c r="M33" s="99">
        <f t="shared" si="42"/>
        <v>0.15770071262609006</v>
      </c>
      <c r="N33" s="99">
        <f t="shared" si="43"/>
        <v>0.15203783418543335</v>
      </c>
      <c r="O33" s="535">
        <f t="shared" si="53"/>
        <v>0.14444479775238372</v>
      </c>
      <c r="P33" s="99">
        <f t="shared" ref="P27:P33" si="78">G33/$G$25</f>
        <v>0.16844307308614001</v>
      </c>
      <c r="Q33" s="113">
        <f t="shared" si="44"/>
        <v>0.17700084057637494</v>
      </c>
      <c r="R33" s="284">
        <f t="shared" si="45"/>
        <v>0.20985454212813695</v>
      </c>
      <c r="S33" s="285">
        <f t="shared" si="46"/>
        <v>0.15801250425267227</v>
      </c>
      <c r="T33"/>
      <c r="U33" s="129">
        <f t="shared" si="4"/>
        <v>-0.12419220625674848</v>
      </c>
      <c r="V33" s="126">
        <f t="shared" si="5"/>
        <v>-5.1842037875464682</v>
      </c>
      <c r="Z33"/>
      <c r="AA33"/>
      <c r="AB33"/>
      <c r="AC33"/>
    </row>
    <row r="34" spans="1:29" s="7" customFormat="1" ht="20.100000000000001" customHeight="1" x14ac:dyDescent="0.25">
      <c r="A34"/>
      <c r="B34"/>
      <c r="C34" s="5"/>
      <c r="D34" s="5"/>
      <c r="E34" s="5"/>
      <c r="F34" s="5"/>
      <c r="G34" s="5"/>
      <c r="H34"/>
      <c r="I34"/>
      <c r="J34"/>
      <c r="K34"/>
      <c r="L34" s="546"/>
      <c r="M34"/>
      <c r="N34"/>
      <c r="O34"/>
      <c r="P34"/>
      <c r="Q34"/>
      <c r="R34"/>
      <c r="S34"/>
      <c r="T34"/>
      <c r="U34"/>
      <c r="V34"/>
      <c r="Y34" s="6"/>
      <c r="Z34"/>
      <c r="AA34"/>
      <c r="AB34"/>
      <c r="AC34"/>
    </row>
    <row r="35" spans="1:29" ht="19.5" customHeight="1" x14ac:dyDescent="0.25"/>
    <row r="36" spans="1:29" x14ac:dyDescent="0.25">
      <c r="A36" s="1" t="s">
        <v>25</v>
      </c>
      <c r="L36" s="1" t="s">
        <v>27</v>
      </c>
      <c r="U36" s="1" t="str">
        <f>U3</f>
        <v>VARIAÇÃO (JAN.-MAR)</v>
      </c>
    </row>
    <row r="37" spans="1:29" ht="15.75" thickBot="1" x14ac:dyDescent="0.3"/>
    <row r="38" spans="1:29" ht="24" customHeight="1" x14ac:dyDescent="0.25">
      <c r="A38" s="474" t="s">
        <v>81</v>
      </c>
      <c r="B38" s="509"/>
      <c r="C38" s="476">
        <v>2016</v>
      </c>
      <c r="D38" s="478">
        <v>2017</v>
      </c>
      <c r="E38" s="478">
        <v>2018</v>
      </c>
      <c r="F38" s="478">
        <v>2019</v>
      </c>
      <c r="G38" s="478">
        <v>2020</v>
      </c>
      <c r="H38" s="482">
        <v>2021</v>
      </c>
      <c r="I38" s="484" t="str">
        <f>I5</f>
        <v>janeiro - março</v>
      </c>
      <c r="J38" s="485"/>
      <c r="L38" s="505">
        <v>2016</v>
      </c>
      <c r="M38" s="478">
        <v>2017</v>
      </c>
      <c r="N38" s="478">
        <v>2018</v>
      </c>
      <c r="O38" s="478">
        <v>2019</v>
      </c>
      <c r="P38" s="478">
        <v>2020</v>
      </c>
      <c r="Q38" s="482">
        <v>2021</v>
      </c>
      <c r="R38" s="484" t="str">
        <f>I5</f>
        <v>janeiro - março</v>
      </c>
      <c r="S38" s="485"/>
      <c r="U38" s="507" t="s">
        <v>89</v>
      </c>
      <c r="V38" s="508"/>
    </row>
    <row r="39" spans="1:29" ht="20.25" customHeight="1" thickBot="1" x14ac:dyDescent="0.3">
      <c r="A39" s="475"/>
      <c r="B39" s="510"/>
      <c r="C39" s="493"/>
      <c r="D39" s="492"/>
      <c r="E39" s="492"/>
      <c r="F39" s="492"/>
      <c r="G39" s="492"/>
      <c r="H39" s="502"/>
      <c r="I39" s="246">
        <v>2021</v>
      </c>
      <c r="J39" s="203">
        <v>2022</v>
      </c>
      <c r="L39" s="506"/>
      <c r="M39" s="492"/>
      <c r="N39" s="492"/>
      <c r="O39" s="492"/>
      <c r="P39" s="492"/>
      <c r="Q39" s="502"/>
      <c r="R39" s="246">
        <v>2021</v>
      </c>
      <c r="S39" s="203">
        <v>2022</v>
      </c>
      <c r="U39" s="152" t="s">
        <v>1</v>
      </c>
      <c r="V39" s="51" t="s">
        <v>40</v>
      </c>
    </row>
    <row r="40" spans="1:29" ht="19.5" customHeight="1" thickBot="1" x14ac:dyDescent="0.3">
      <c r="A40" s="10" t="s">
        <v>39</v>
      </c>
      <c r="B40" s="11"/>
      <c r="C40" s="18">
        <v>209541598</v>
      </c>
      <c r="D40" s="19">
        <v>229381261</v>
      </c>
      <c r="E40" s="19">
        <v>222717428</v>
      </c>
      <c r="F40" s="49">
        <v>237232488</v>
      </c>
      <c r="G40" s="49">
        <v>134437905</v>
      </c>
      <c r="H40" s="20">
        <v>111269086</v>
      </c>
      <c r="I40" s="217">
        <v>8452590</v>
      </c>
      <c r="J40" s="216">
        <v>46698175</v>
      </c>
      <c r="K40" s="1"/>
      <c r="L40" s="177">
        <f>C40/C58</f>
        <v>0.64469468516788675</v>
      </c>
      <c r="M40" s="26">
        <f>D40/D58</f>
        <v>0.65202228069943247</v>
      </c>
      <c r="N40" s="26">
        <f>E40/E58</f>
        <v>0.6319365208121398</v>
      </c>
      <c r="O40" s="26">
        <f>F40/F58</f>
        <v>0.64386421869758337</v>
      </c>
      <c r="P40" s="316">
        <f>G40/G58</f>
        <v>0.48409786470985144</v>
      </c>
      <c r="Q40" s="27">
        <f>H40/H58</f>
        <v>0.43645798697670374</v>
      </c>
      <c r="R40" s="25">
        <f>I40/I58</f>
        <v>0.18549735354440355</v>
      </c>
      <c r="S40" s="283">
        <f>J40/J58</f>
        <v>0.58951343131345302</v>
      </c>
      <c r="T40" s="1"/>
      <c r="U40" s="82">
        <f>(J40-I40)/I40</f>
        <v>4.5247178675411917</v>
      </c>
      <c r="V40" s="121">
        <f>(S40-R40)*100</f>
        <v>40.401607776904946</v>
      </c>
    </row>
    <row r="41" spans="1:29" ht="19.5" customHeight="1" x14ac:dyDescent="0.25">
      <c r="A41" s="57"/>
      <c r="B41" s="166" t="s">
        <v>67</v>
      </c>
      <c r="C41" s="15">
        <v>132183304</v>
      </c>
      <c r="D41" s="16">
        <v>140122384</v>
      </c>
      <c r="E41" s="16">
        <v>140440479</v>
      </c>
      <c r="F41" s="48">
        <v>149905730</v>
      </c>
      <c r="G41" s="48">
        <v>84697491</v>
      </c>
      <c r="H41" s="17">
        <v>68340962</v>
      </c>
      <c r="I41" s="15">
        <v>5440222</v>
      </c>
      <c r="J41" s="204">
        <v>30368061</v>
      </c>
      <c r="L41" s="96">
        <f t="shared" ref="L41:L48" si="79">C41/$C$40</f>
        <v>0.63082130355806487</v>
      </c>
      <c r="M41" s="23">
        <f t="shared" ref="M41:M48" si="80">D41/$D$40</f>
        <v>0.6108711033723021</v>
      </c>
      <c r="N41" s="23">
        <f t="shared" ref="N41:N48" si="81">E41/$E$40</f>
        <v>0.63057696140420583</v>
      </c>
      <c r="O41" s="214">
        <f>F41/$F$40</f>
        <v>0.63189376490457749</v>
      </c>
      <c r="P41" s="214">
        <f>G41/$G$40</f>
        <v>0.63001198211174148</v>
      </c>
      <c r="Q41" s="24">
        <f>H41/$H$40</f>
        <v>0.61419541093381502</v>
      </c>
      <c r="R41" s="115">
        <f>I41/$I$40</f>
        <v>0.64361598042730095</v>
      </c>
      <c r="S41" s="97">
        <f>J41/$J$40</f>
        <v>0.65030509222255473</v>
      </c>
      <c r="U41" s="127">
        <f t="shared" ref="U41:U66" si="82">(J41-I41)/I41</f>
        <v>4.5821363539943771</v>
      </c>
      <c r="V41" s="128">
        <f t="shared" ref="V41:V66" si="83">(S41-R41)*100</f>
        <v>0.66891117952537771</v>
      </c>
    </row>
    <row r="42" spans="1:29" ht="19.5" customHeight="1" x14ac:dyDescent="0.25">
      <c r="A42" s="57"/>
      <c r="B42" s="166" t="s">
        <v>68</v>
      </c>
      <c r="C42" s="15">
        <v>28920922</v>
      </c>
      <c r="D42" s="16">
        <v>35755277</v>
      </c>
      <c r="E42" s="16">
        <v>35929448</v>
      </c>
      <c r="F42" s="48">
        <v>39169486</v>
      </c>
      <c r="G42" s="48">
        <v>19125156</v>
      </c>
      <c r="H42" s="17">
        <v>17639465</v>
      </c>
      <c r="I42" s="15">
        <v>995479</v>
      </c>
      <c r="J42" s="204">
        <v>5772387</v>
      </c>
      <c r="L42" s="96">
        <f t="shared" si="79"/>
        <v>0.13801995535034528</v>
      </c>
      <c r="M42" s="23">
        <f t="shared" si="80"/>
        <v>0.15587706181456557</v>
      </c>
      <c r="N42" s="23">
        <f t="shared" si="81"/>
        <v>0.16132301958874992</v>
      </c>
      <c r="O42" s="214">
        <f t="shared" ref="O42:O48" si="84">F42/$F$40</f>
        <v>0.16511012606334086</v>
      </c>
      <c r="P42" s="214">
        <f t="shared" ref="P42:P48" si="85">G42/$G$40</f>
        <v>0.14226014605032711</v>
      </c>
      <c r="Q42" s="24">
        <f t="shared" ref="Q42:Q48" si="86">H42/$H$40</f>
        <v>0.15852979146427068</v>
      </c>
      <c r="R42" s="115">
        <f t="shared" ref="R42:R48" si="87">I42/$I$40</f>
        <v>0.1177720674964715</v>
      </c>
      <c r="S42" s="97">
        <f t="shared" ref="S42:S48" si="88">J42/$J$40</f>
        <v>0.12361054794967898</v>
      </c>
      <c r="U42" s="171">
        <f t="shared" si="82"/>
        <v>4.7986024818203097</v>
      </c>
      <c r="V42" s="124">
        <f t="shared" si="83"/>
        <v>0.58384804532074785</v>
      </c>
    </row>
    <row r="43" spans="1:29" ht="19.5" customHeight="1" x14ac:dyDescent="0.25">
      <c r="A43" s="57"/>
      <c r="B43" s="166" t="s">
        <v>75</v>
      </c>
      <c r="C43" s="15">
        <v>40804</v>
      </c>
      <c r="D43" s="16">
        <v>80734</v>
      </c>
      <c r="E43" s="16">
        <v>122357</v>
      </c>
      <c r="F43" s="48">
        <v>61080</v>
      </c>
      <c r="G43" s="48">
        <v>51146</v>
      </c>
      <c r="H43" s="17">
        <v>33253</v>
      </c>
      <c r="I43" s="15">
        <v>1381</v>
      </c>
      <c r="J43" s="204">
        <v>8509</v>
      </c>
      <c r="L43" s="96">
        <f t="shared" si="79"/>
        <v>1.9472983116221152E-4</v>
      </c>
      <c r="M43" s="23">
        <f t="shared" si="80"/>
        <v>3.5196423477678939E-4</v>
      </c>
      <c r="N43" s="23">
        <f t="shared" si="81"/>
        <v>5.4938224232725966E-4</v>
      </c>
      <c r="O43" s="214">
        <f t="shared" si="84"/>
        <v>2.5746895172300347E-4</v>
      </c>
      <c r="P43" s="214">
        <f t="shared" si="85"/>
        <v>3.8044329833911053E-4</v>
      </c>
      <c r="Q43" s="24">
        <f t="shared" si="86"/>
        <v>2.9885209985458137E-4</v>
      </c>
      <c r="R43" s="115">
        <f t="shared" si="87"/>
        <v>1.6338187466800118E-4</v>
      </c>
      <c r="S43" s="97">
        <f t="shared" si="88"/>
        <v>1.822126881832106E-4</v>
      </c>
      <c r="U43" s="171">
        <f t="shared" si="82"/>
        <v>5.1614771904417092</v>
      </c>
      <c r="V43" s="124">
        <f t="shared" si="83"/>
        <v>1.8830813515209415E-3</v>
      </c>
    </row>
    <row r="44" spans="1:29" ht="19.5" customHeight="1" x14ac:dyDescent="0.25">
      <c r="A44" s="57"/>
      <c r="B44" s="166" t="s">
        <v>69</v>
      </c>
      <c r="C44" s="15">
        <v>40393076</v>
      </c>
      <c r="D44" s="16">
        <v>43585944</v>
      </c>
      <c r="E44" s="16">
        <v>36137872</v>
      </c>
      <c r="F44" s="48">
        <v>38548621</v>
      </c>
      <c r="G44" s="48">
        <v>24892469</v>
      </c>
      <c r="H44" s="17">
        <v>20855240</v>
      </c>
      <c r="I44" s="15">
        <v>1660356</v>
      </c>
      <c r="J44" s="204">
        <v>8732901</v>
      </c>
      <c r="L44" s="96">
        <f t="shared" si="79"/>
        <v>0.1927687694736393</v>
      </c>
      <c r="M44" s="23">
        <f t="shared" si="80"/>
        <v>0.19001527766472606</v>
      </c>
      <c r="N44" s="23">
        <f t="shared" si="81"/>
        <v>0.16225884217736206</v>
      </c>
      <c r="O44" s="214">
        <f t="shared" si="84"/>
        <v>0.16249300981069675</v>
      </c>
      <c r="P44" s="214">
        <f t="shared" si="85"/>
        <v>0.18515960212263052</v>
      </c>
      <c r="Q44" s="24">
        <f t="shared" si="86"/>
        <v>0.18743067593814872</v>
      </c>
      <c r="R44" s="115">
        <f t="shared" si="87"/>
        <v>0.19643162628259503</v>
      </c>
      <c r="S44" s="97">
        <f t="shared" si="88"/>
        <v>0.18700732951555388</v>
      </c>
      <c r="U44" s="171">
        <f t="shared" si="82"/>
        <v>4.259655760571829</v>
      </c>
      <c r="V44" s="124">
        <f t="shared" si="83"/>
        <v>-0.94242967670411515</v>
      </c>
    </row>
    <row r="45" spans="1:29" ht="19.5" customHeight="1" x14ac:dyDescent="0.25">
      <c r="A45" s="57"/>
      <c r="B45" s="2" t="s">
        <v>70</v>
      </c>
      <c r="C45" s="15">
        <v>7382149</v>
      </c>
      <c r="D45" s="16">
        <v>9249131</v>
      </c>
      <c r="E45" s="16">
        <v>9711674</v>
      </c>
      <c r="F45" s="48">
        <v>8790522</v>
      </c>
      <c r="G45" s="48">
        <v>5187559</v>
      </c>
      <c r="H45" s="17">
        <v>3775659</v>
      </c>
      <c r="I45" s="15">
        <v>333661</v>
      </c>
      <c r="J45" s="204">
        <v>1628281</v>
      </c>
      <c r="L45" s="96">
        <f t="shared" si="79"/>
        <v>3.5229992853256759E-2</v>
      </c>
      <c r="M45" s="23">
        <f t="shared" si="80"/>
        <v>4.0322086292829303E-2</v>
      </c>
      <c r="N45" s="23">
        <f t="shared" si="81"/>
        <v>4.3605361678296678E-2</v>
      </c>
      <c r="O45" s="214">
        <f t="shared" si="84"/>
        <v>3.7054461107367383E-2</v>
      </c>
      <c r="P45" s="214">
        <f t="shared" si="85"/>
        <v>3.8587026478878857E-2</v>
      </c>
      <c r="Q45" s="24">
        <f t="shared" si="86"/>
        <v>3.3932686388742334E-2</v>
      </c>
      <c r="R45" s="115">
        <f t="shared" si="87"/>
        <v>3.9474409618826894E-2</v>
      </c>
      <c r="S45" s="97">
        <f t="shared" si="88"/>
        <v>3.4868193457238961E-2</v>
      </c>
      <c r="U45" s="171">
        <f t="shared" si="82"/>
        <v>3.8800459148656872</v>
      </c>
      <c r="V45" s="124">
        <f t="shared" si="83"/>
        <v>-0.46062161615879338</v>
      </c>
    </row>
    <row r="46" spans="1:29" ht="19.5" customHeight="1" x14ac:dyDescent="0.25">
      <c r="A46" s="57"/>
      <c r="B46" s="511" t="s">
        <v>93</v>
      </c>
      <c r="C46" s="15"/>
      <c r="D46" s="16"/>
      <c r="E46" s="16"/>
      <c r="F46" s="48">
        <v>0</v>
      </c>
      <c r="G46" s="48">
        <v>0</v>
      </c>
      <c r="H46" s="17">
        <v>36513</v>
      </c>
      <c r="I46" s="15">
        <v>0</v>
      </c>
      <c r="J46" s="204">
        <v>5622</v>
      </c>
      <c r="L46" s="96"/>
      <c r="M46" s="23"/>
      <c r="N46" s="23"/>
      <c r="O46" s="214">
        <f t="shared" si="84"/>
        <v>0</v>
      </c>
      <c r="P46" s="214"/>
      <c r="Q46" s="24"/>
      <c r="R46" s="115"/>
      <c r="S46" s="97"/>
      <c r="U46" s="171"/>
      <c r="V46" s="124">
        <f t="shared" ref="V46:V47" si="89">(S46-R46)*100</f>
        <v>0</v>
      </c>
    </row>
    <row r="47" spans="1:29" ht="19.5" customHeight="1" x14ac:dyDescent="0.25">
      <c r="A47" s="57"/>
      <c r="B47" s="2" t="s">
        <v>71</v>
      </c>
      <c r="C47" s="15">
        <v>0</v>
      </c>
      <c r="D47" s="16">
        <v>0</v>
      </c>
      <c r="E47" s="16">
        <v>0</v>
      </c>
      <c r="F47" s="48">
        <v>4200</v>
      </c>
      <c r="G47" s="48">
        <v>1939</v>
      </c>
      <c r="H47" s="17">
        <v>0</v>
      </c>
      <c r="I47" s="15">
        <v>0</v>
      </c>
      <c r="J47" s="204">
        <v>0</v>
      </c>
      <c r="L47" s="96">
        <f t="shared" si="79"/>
        <v>0</v>
      </c>
      <c r="M47" s="23">
        <f t="shared" si="80"/>
        <v>0</v>
      </c>
      <c r="N47" s="23">
        <f t="shared" si="81"/>
        <v>0</v>
      </c>
      <c r="O47" s="214">
        <f t="shared" si="84"/>
        <v>1.7704151886650533E-5</v>
      </c>
      <c r="P47" s="214">
        <f t="shared" si="85"/>
        <v>1.4423015592217092E-5</v>
      </c>
      <c r="Q47" s="24">
        <f t="shared" si="86"/>
        <v>0</v>
      </c>
      <c r="R47" s="115">
        <f t="shared" si="87"/>
        <v>0</v>
      </c>
      <c r="S47" s="97">
        <f t="shared" si="88"/>
        <v>0</v>
      </c>
      <c r="U47" s="171"/>
      <c r="V47" s="124">
        <f t="shared" si="89"/>
        <v>0</v>
      </c>
    </row>
    <row r="48" spans="1:29" ht="19.5" customHeight="1" thickBot="1" x14ac:dyDescent="0.3">
      <c r="A48" s="57"/>
      <c r="B48" s="2" t="s">
        <v>73</v>
      </c>
      <c r="C48" s="15">
        <v>621343</v>
      </c>
      <c r="D48" s="16">
        <v>587791</v>
      </c>
      <c r="E48" s="16">
        <v>375598</v>
      </c>
      <c r="F48" s="48">
        <v>752849</v>
      </c>
      <c r="G48" s="48">
        <v>482145</v>
      </c>
      <c r="H48" s="17">
        <v>587994</v>
      </c>
      <c r="I48" s="15">
        <v>21491</v>
      </c>
      <c r="J48" s="204">
        <v>182414</v>
      </c>
      <c r="L48" s="96">
        <f t="shared" si="79"/>
        <v>2.9652489335315656E-3</v>
      </c>
      <c r="M48" s="23">
        <f t="shared" si="80"/>
        <v>2.5625066208002055E-3</v>
      </c>
      <c r="N48" s="23">
        <f t="shared" si="81"/>
        <v>1.686432909058199E-3</v>
      </c>
      <c r="O48" s="214">
        <f t="shared" si="84"/>
        <v>3.1734650104078494E-3</v>
      </c>
      <c r="P48" s="214">
        <f t="shared" si="85"/>
        <v>3.5863769224907215E-3</v>
      </c>
      <c r="Q48" s="24">
        <f t="shared" si="86"/>
        <v>5.2844327309384031E-3</v>
      </c>
      <c r="R48" s="115">
        <f t="shared" si="87"/>
        <v>2.5425343001375909E-3</v>
      </c>
      <c r="S48" s="97">
        <f t="shared" si="88"/>
        <v>3.9062340230640704E-3</v>
      </c>
      <c r="U48" s="129">
        <f t="shared" si="82"/>
        <v>7.4879251779814808</v>
      </c>
      <c r="V48" s="126">
        <f t="shared" si="83"/>
        <v>0.13636997229264794</v>
      </c>
    </row>
    <row r="49" spans="1:22" ht="19.5" customHeight="1" thickBot="1" x14ac:dyDescent="0.3">
      <c r="A49" s="10" t="s">
        <v>38</v>
      </c>
      <c r="B49" s="11"/>
      <c r="C49" s="18">
        <v>115482949</v>
      </c>
      <c r="D49" s="19">
        <v>122418467</v>
      </c>
      <c r="E49" s="19">
        <v>129718965</v>
      </c>
      <c r="F49" s="49">
        <v>131218625</v>
      </c>
      <c r="G49" s="49">
        <v>143270209</v>
      </c>
      <c r="H49" s="20">
        <v>143667447</v>
      </c>
      <c r="I49" s="18">
        <v>37114583</v>
      </c>
      <c r="J49" s="188">
        <v>32516602</v>
      </c>
      <c r="K49" s="1"/>
      <c r="L49" s="177">
        <f>C49/C58</f>
        <v>0.35530531483211331</v>
      </c>
      <c r="M49" s="26">
        <f>D49/D58</f>
        <v>0.34797771930056753</v>
      </c>
      <c r="N49" s="26">
        <f>E49/E58</f>
        <v>0.36806347918786014</v>
      </c>
      <c r="O49" s="26">
        <f>F49/F58</f>
        <v>0.35613578130241663</v>
      </c>
      <c r="P49" s="316">
        <f>G49/G58</f>
        <v>0.51590213529014861</v>
      </c>
      <c r="Q49" s="27">
        <f t="shared" ref="Q49:S49" si="90">H49/H58</f>
        <v>0.56354201302329632</v>
      </c>
      <c r="R49" s="25">
        <f t="shared" si="90"/>
        <v>0.81450264645559645</v>
      </c>
      <c r="S49" s="283">
        <f t="shared" si="90"/>
        <v>0.41048656868654698</v>
      </c>
      <c r="T49" s="1"/>
      <c r="U49" s="82">
        <f t="shared" si="82"/>
        <v>-0.12388610158977133</v>
      </c>
      <c r="V49" s="121">
        <f t="shared" si="83"/>
        <v>-40.401607776904946</v>
      </c>
    </row>
    <row r="50" spans="1:22" ht="19.5" customHeight="1" x14ac:dyDescent="0.25">
      <c r="A50" s="57"/>
      <c r="B50" s="2" t="s">
        <v>67</v>
      </c>
      <c r="C50" s="15">
        <v>57074085</v>
      </c>
      <c r="D50" s="16">
        <v>61969326</v>
      </c>
      <c r="E50" s="16">
        <v>67200356</v>
      </c>
      <c r="F50" s="48">
        <v>70053231</v>
      </c>
      <c r="G50" s="48">
        <v>80440606</v>
      </c>
      <c r="H50" s="17">
        <v>79104003</v>
      </c>
      <c r="I50" s="15">
        <v>21430972</v>
      </c>
      <c r="J50" s="204">
        <v>18693211</v>
      </c>
      <c r="L50" s="96">
        <f t="shared" ref="L50:L57" si="91">C50/$C$49</f>
        <v>0.49422088277291915</v>
      </c>
      <c r="M50" s="23">
        <f t="shared" ref="M50:M57" si="92">D50/$D$49</f>
        <v>0.5062089692725853</v>
      </c>
      <c r="N50" s="23">
        <f t="shared" ref="N50:N57" si="93">E50/$E$49</f>
        <v>0.51804573063005865</v>
      </c>
      <c r="O50" s="214">
        <f>F50/$F$49</f>
        <v>0.53386652237820664</v>
      </c>
      <c r="P50" s="214">
        <f>G50/$G$49</f>
        <v>0.56146079887410505</v>
      </c>
      <c r="Q50" s="24">
        <f>H50/$H$49</f>
        <v>0.55060491887212282</v>
      </c>
      <c r="R50" s="115">
        <f>I50/$I$49</f>
        <v>0.57742726086939999</v>
      </c>
      <c r="S50" s="97">
        <f>J50/$J$49</f>
        <v>0.57488205563422645</v>
      </c>
      <c r="U50" s="127">
        <f t="shared" si="82"/>
        <v>-0.12774786883208097</v>
      </c>
      <c r="V50" s="128">
        <f t="shared" si="83"/>
        <v>-0.25452052351735421</v>
      </c>
    </row>
    <row r="51" spans="1:22" ht="19.5" customHeight="1" x14ac:dyDescent="0.25">
      <c r="A51" s="57"/>
      <c r="B51" s="2" t="s">
        <v>68</v>
      </c>
      <c r="C51" s="15">
        <v>205712</v>
      </c>
      <c r="D51" s="16">
        <v>156591</v>
      </c>
      <c r="E51" s="16">
        <v>30322</v>
      </c>
      <c r="F51" s="48">
        <v>58813</v>
      </c>
      <c r="G51" s="48">
        <v>38687</v>
      </c>
      <c r="H51" s="17">
        <v>26284</v>
      </c>
      <c r="I51" s="15">
        <v>7516</v>
      </c>
      <c r="J51" s="204">
        <v>14682</v>
      </c>
      <c r="L51" s="96">
        <f t="shared" ref="L51:L57" si="94">C51/$C$49</f>
        <v>1.7813192491300165E-3</v>
      </c>
      <c r="M51" s="23">
        <f t="shared" ref="M51:M57" si="95">D51/$D$49</f>
        <v>1.2791452453002864E-3</v>
      </c>
      <c r="N51" s="23">
        <f t="shared" ref="N51:N57" si="96">E51/$E$49</f>
        <v>2.3375147959282593E-4</v>
      </c>
      <c r="O51" s="214">
        <f t="shared" ref="O51:O57" si="97">F51/$F$49</f>
        <v>4.4820619024166729E-4</v>
      </c>
      <c r="P51" s="214">
        <f t="shared" ref="P51:P57" si="98">G51/$G$49</f>
        <v>2.7002822338313194E-4</v>
      </c>
      <c r="Q51" s="24">
        <f t="shared" ref="Q51:Q57" si="99">H51/$H$49</f>
        <v>1.8295028239765406E-4</v>
      </c>
      <c r="R51" s="115">
        <f t="shared" ref="R51:R57" si="100">I51/$I$49</f>
        <v>2.0250800069611451E-4</v>
      </c>
      <c r="S51" s="97">
        <f t="shared" ref="S51:S57" si="101">J51/$J$49</f>
        <v>4.5152319421322065E-4</v>
      </c>
      <c r="U51" s="171">
        <f t="shared" si="82"/>
        <v>0.95343267695582756</v>
      </c>
      <c r="V51" s="124">
        <f t="shared" si="83"/>
        <v>2.4901519351710616E-2</v>
      </c>
    </row>
    <row r="52" spans="1:22" ht="19.5" customHeight="1" x14ac:dyDescent="0.25">
      <c r="A52" s="57"/>
      <c r="B52" s="2" t="s">
        <v>75</v>
      </c>
      <c r="C52" s="15">
        <v>0</v>
      </c>
      <c r="D52" s="16">
        <v>0</v>
      </c>
      <c r="E52" s="16">
        <v>0</v>
      </c>
      <c r="F52" s="48">
        <v>236</v>
      </c>
      <c r="G52" s="48">
        <v>2490</v>
      </c>
      <c r="H52" s="17">
        <v>161</v>
      </c>
      <c r="I52" s="15">
        <v>161</v>
      </c>
      <c r="J52" s="204">
        <v>0</v>
      </c>
      <c r="L52" s="96">
        <f t="shared" si="94"/>
        <v>0</v>
      </c>
      <c r="M52" s="23">
        <f t="shared" si="95"/>
        <v>0</v>
      </c>
      <c r="N52" s="23">
        <f t="shared" si="96"/>
        <v>0</v>
      </c>
      <c r="O52" s="214">
        <f t="shared" si="97"/>
        <v>1.7985251712552239E-6</v>
      </c>
      <c r="P52" s="214">
        <f t="shared" si="98"/>
        <v>1.7379747104298563E-5</v>
      </c>
      <c r="Q52" s="24">
        <f t="shared" si="99"/>
        <v>1.1206435651355313E-6</v>
      </c>
      <c r="R52" s="115">
        <f t="shared" si="100"/>
        <v>4.3379175242249119E-6</v>
      </c>
      <c r="S52" s="97">
        <f t="shared" si="101"/>
        <v>0</v>
      </c>
      <c r="U52" s="171">
        <f t="shared" si="82"/>
        <v>-1</v>
      </c>
      <c r="V52" s="124">
        <f t="shared" si="83"/>
        <v>-4.3379175242249117E-4</v>
      </c>
    </row>
    <row r="53" spans="1:22" ht="19.5" customHeight="1" x14ac:dyDescent="0.25">
      <c r="A53" s="57"/>
      <c r="B53" s="2" t="s">
        <v>69</v>
      </c>
      <c r="C53" s="15">
        <v>33584523</v>
      </c>
      <c r="D53" s="16">
        <v>36099866</v>
      </c>
      <c r="E53" s="16">
        <v>36111331</v>
      </c>
      <c r="F53" s="48">
        <v>35650257</v>
      </c>
      <c r="G53" s="48">
        <v>37467931</v>
      </c>
      <c r="H53" s="17">
        <v>39481960</v>
      </c>
      <c r="I53" s="15">
        <v>8888693</v>
      </c>
      <c r="J53" s="204">
        <v>7848260</v>
      </c>
      <c r="L53" s="96">
        <f t="shared" si="94"/>
        <v>0.29081802370668591</v>
      </c>
      <c r="M53" s="23">
        <f t="shared" si="95"/>
        <v>0.29488905460644266</v>
      </c>
      <c r="N53" s="23">
        <f t="shared" si="96"/>
        <v>0.27838127601465212</v>
      </c>
      <c r="O53" s="214">
        <f t="shared" si="97"/>
        <v>0.27168595159414299</v>
      </c>
      <c r="P53" s="214">
        <f t="shared" si="98"/>
        <v>0.26151934349450134</v>
      </c>
      <c r="Q53" s="24">
        <f t="shared" si="99"/>
        <v>0.27481493424185371</v>
      </c>
      <c r="R53" s="115">
        <f t="shared" si="100"/>
        <v>0.23949327411276586</v>
      </c>
      <c r="S53" s="97">
        <f t="shared" si="101"/>
        <v>0.24136162813076226</v>
      </c>
      <c r="U53" s="171">
        <f t="shared" si="82"/>
        <v>-0.11705129201784785</v>
      </c>
      <c r="V53" s="124">
        <f t="shared" si="83"/>
        <v>0.18683540179963987</v>
      </c>
    </row>
    <row r="54" spans="1:22" ht="19.5" customHeight="1" x14ac:dyDescent="0.25">
      <c r="A54" s="57"/>
      <c r="B54" s="2" t="s">
        <v>70</v>
      </c>
      <c r="C54" s="15">
        <v>3838992</v>
      </c>
      <c r="D54" s="16">
        <v>4275984</v>
      </c>
      <c r="E54" s="16">
        <v>3974044</v>
      </c>
      <c r="F54" s="48">
        <v>3420997</v>
      </c>
      <c r="G54" s="48">
        <v>3838142</v>
      </c>
      <c r="H54" s="17">
        <v>4026850</v>
      </c>
      <c r="I54" s="15">
        <v>1054595</v>
      </c>
      <c r="J54" s="204">
        <v>802808</v>
      </c>
      <c r="L54" s="96">
        <f t="shared" si="94"/>
        <v>3.3242933552034594E-2</v>
      </c>
      <c r="M54" s="23">
        <f t="shared" si="95"/>
        <v>3.4929239883391125E-2</v>
      </c>
      <c r="N54" s="23">
        <f t="shared" si="96"/>
        <v>3.0635797934403811E-2</v>
      </c>
      <c r="O54" s="214">
        <f t="shared" si="97"/>
        <v>2.6070971251222912E-2</v>
      </c>
      <c r="P54" s="214">
        <f t="shared" si="98"/>
        <v>2.67895330563802E-2</v>
      </c>
      <c r="Q54" s="24">
        <f t="shared" si="99"/>
        <v>2.8028966088608786E-2</v>
      </c>
      <c r="R54" s="115">
        <f t="shared" si="100"/>
        <v>2.8414572245092987E-2</v>
      </c>
      <c r="S54" s="97">
        <f t="shared" si="101"/>
        <v>2.4689172626340232E-2</v>
      </c>
      <c r="U54" s="171">
        <f t="shared" si="82"/>
        <v>-0.2387523172402676</v>
      </c>
      <c r="V54" s="124">
        <f t="shared" si="83"/>
        <v>-0.37253996187527549</v>
      </c>
    </row>
    <row r="55" spans="1:22" ht="19.5" customHeight="1" x14ac:dyDescent="0.25">
      <c r="A55" s="57"/>
      <c r="B55" s="321" t="s">
        <v>93</v>
      </c>
      <c r="C55" s="15"/>
      <c r="D55" s="16"/>
      <c r="E55" s="16"/>
      <c r="F55" s="48">
        <v>0</v>
      </c>
      <c r="G55" s="48">
        <v>0</v>
      </c>
      <c r="H55" s="17">
        <v>58004</v>
      </c>
      <c r="I55" s="15">
        <v>246</v>
      </c>
      <c r="J55" s="204">
        <v>14540</v>
      </c>
      <c r="L55" s="96">
        <f t="shared" si="94"/>
        <v>0</v>
      </c>
      <c r="M55" s="23">
        <f t="shared" si="95"/>
        <v>0</v>
      </c>
      <c r="N55" s="23">
        <f t="shared" si="96"/>
        <v>0</v>
      </c>
      <c r="O55" s="214">
        <f t="shared" si="97"/>
        <v>0</v>
      </c>
      <c r="P55" s="214">
        <f t="shared" si="98"/>
        <v>0</v>
      </c>
      <c r="Q55" s="24">
        <f t="shared" si="99"/>
        <v>4.0373794628646806E-4</v>
      </c>
      <c r="R55" s="115">
        <f t="shared" si="100"/>
        <v>6.6281224283188094E-6</v>
      </c>
      <c r="S55" s="97">
        <f t="shared" si="101"/>
        <v>4.4715619424194445E-4</v>
      </c>
      <c r="U55" s="171">
        <f t="shared" ref="U55:U56" si="102">(J55-I55)/I55</f>
        <v>58.105691056910572</v>
      </c>
      <c r="V55" s="124">
        <f t="shared" ref="V55:V56" si="103">(S55-R55)*100</f>
        <v>4.4052807181362563E-2</v>
      </c>
    </row>
    <row r="56" spans="1:22" ht="19.5" customHeight="1" x14ac:dyDescent="0.25">
      <c r="A56" s="57"/>
      <c r="B56" s="2" t="s">
        <v>71</v>
      </c>
      <c r="C56" s="15">
        <v>0</v>
      </c>
      <c r="D56" s="16">
        <v>0</v>
      </c>
      <c r="E56" s="16">
        <v>456</v>
      </c>
      <c r="F56" s="48">
        <v>373</v>
      </c>
      <c r="G56" s="48">
        <v>65</v>
      </c>
      <c r="H56" s="17">
        <v>0</v>
      </c>
      <c r="I56" s="15">
        <v>0</v>
      </c>
      <c r="J56" s="204">
        <v>0</v>
      </c>
      <c r="L56" s="96">
        <f t="shared" si="94"/>
        <v>0</v>
      </c>
      <c r="M56" s="23">
        <f t="shared" si="95"/>
        <v>0</v>
      </c>
      <c r="N56" s="23">
        <f t="shared" si="96"/>
        <v>3.5152916923134564E-6</v>
      </c>
      <c r="O56" s="214">
        <f t="shared" si="97"/>
        <v>2.8425842749076208E-6</v>
      </c>
      <c r="P56" s="214">
        <f t="shared" si="98"/>
        <v>4.5368817742144843E-7</v>
      </c>
      <c r="Q56" s="24">
        <f t="shared" si="99"/>
        <v>0</v>
      </c>
      <c r="R56" s="115">
        <f t="shared" si="100"/>
        <v>0</v>
      </c>
      <c r="S56" s="97">
        <f t="shared" si="101"/>
        <v>0</v>
      </c>
      <c r="U56" s="171"/>
      <c r="V56" s="124">
        <f t="shared" si="103"/>
        <v>0</v>
      </c>
    </row>
    <row r="57" spans="1:22" ht="19.5" customHeight="1" thickBot="1" x14ac:dyDescent="0.3">
      <c r="A57" s="57"/>
      <c r="B57" s="2" t="s">
        <v>73</v>
      </c>
      <c r="C57" s="58">
        <v>20779637</v>
      </c>
      <c r="D57" s="170">
        <v>19916700</v>
      </c>
      <c r="E57" s="170">
        <v>22402456</v>
      </c>
      <c r="F57" s="48">
        <v>22034718</v>
      </c>
      <c r="G57" s="48">
        <v>21482288</v>
      </c>
      <c r="H57" s="17">
        <v>20970185</v>
      </c>
      <c r="I57" s="15">
        <v>5732400</v>
      </c>
      <c r="J57" s="204">
        <v>5143101</v>
      </c>
      <c r="L57" s="96">
        <f t="shared" si="94"/>
        <v>0.17993684071923033</v>
      </c>
      <c r="M57" s="23">
        <f t="shared" si="95"/>
        <v>0.16269359099228059</v>
      </c>
      <c r="N57" s="23">
        <f t="shared" si="96"/>
        <v>0.17269992864960032</v>
      </c>
      <c r="O57" s="214">
        <f t="shared" si="97"/>
        <v>0.16792370747673968</v>
      </c>
      <c r="P57" s="214">
        <f t="shared" si="98"/>
        <v>0.1499424629163485</v>
      </c>
      <c r="Q57" s="24">
        <f t="shared" si="99"/>
        <v>0.14596337192516548</v>
      </c>
      <c r="R57" s="115">
        <f t="shared" si="100"/>
        <v>0.15445141873209245</v>
      </c>
      <c r="S57" s="97">
        <f t="shared" si="101"/>
        <v>0.15816846422021588</v>
      </c>
      <c r="U57" s="129">
        <f t="shared" si="82"/>
        <v>-0.10280144442118484</v>
      </c>
      <c r="V57" s="126">
        <f t="shared" si="83"/>
        <v>0.37170454881234327</v>
      </c>
    </row>
    <row r="58" spans="1:22" ht="19.5" customHeight="1" thickBot="1" x14ac:dyDescent="0.3">
      <c r="A58" s="93" t="s">
        <v>23</v>
      </c>
      <c r="B58" s="119"/>
      <c r="C58" s="165">
        <f>C40+C49</f>
        <v>325024547</v>
      </c>
      <c r="D58" s="103">
        <f>D40+D49</f>
        <v>351799728</v>
      </c>
      <c r="E58" s="103">
        <f>E40+E49</f>
        <v>352436393</v>
      </c>
      <c r="F58" s="103">
        <f>F40+F49</f>
        <v>368451113</v>
      </c>
      <c r="G58" s="103">
        <f t="shared" ref="G58:J66" si="104">G40+G49</f>
        <v>277708114</v>
      </c>
      <c r="H58" s="202">
        <f>H40+H49</f>
        <v>254936533</v>
      </c>
      <c r="I58" s="102">
        <f>I40+I49</f>
        <v>45567173</v>
      </c>
      <c r="J58" s="169">
        <f>J40+J49</f>
        <v>79214777</v>
      </c>
      <c r="L58" s="172">
        <f>L40+L49</f>
        <v>1</v>
      </c>
      <c r="M58" s="175">
        <f>M40+M49</f>
        <v>1</v>
      </c>
      <c r="N58" s="175">
        <f>N40+N49</f>
        <v>1</v>
      </c>
      <c r="O58" s="175">
        <f>O40+O49</f>
        <v>1</v>
      </c>
      <c r="P58" s="175">
        <f>P40+P49</f>
        <v>1</v>
      </c>
      <c r="Q58" s="176">
        <f>Q40+Q49</f>
        <v>1</v>
      </c>
      <c r="R58" s="286">
        <f>R49+R40</f>
        <v>1</v>
      </c>
      <c r="S58" s="213">
        <f>S49+S40</f>
        <v>1</v>
      </c>
      <c r="U58" s="289">
        <f t="shared" si="82"/>
        <v>0.73841763236003255</v>
      </c>
      <c r="V58" s="288">
        <f t="shared" si="83"/>
        <v>0</v>
      </c>
    </row>
    <row r="59" spans="1:22" ht="19.5" customHeight="1" x14ac:dyDescent="0.25">
      <c r="A59" s="57"/>
      <c r="B59" s="2" t="s">
        <v>67</v>
      </c>
      <c r="C59" s="15">
        <f>C41+C50</f>
        <v>189257389</v>
      </c>
      <c r="D59" s="16">
        <f>D41+D50</f>
        <v>202091710</v>
      </c>
      <c r="E59" s="16">
        <f>E41+E50</f>
        <v>207640835</v>
      </c>
      <c r="F59" s="16">
        <f t="shared" ref="F59:G59" si="105">F41+F50</f>
        <v>219958961</v>
      </c>
      <c r="G59" s="16">
        <f t="shared" si="104"/>
        <v>165138097</v>
      </c>
      <c r="H59" s="17">
        <f>H41+H50</f>
        <v>147444965</v>
      </c>
      <c r="I59" s="15">
        <f>I41+I50</f>
        <v>26871194</v>
      </c>
      <c r="J59" s="204">
        <f>J41+J50</f>
        <v>49061272</v>
      </c>
      <c r="K59" s="5"/>
      <c r="L59" s="96">
        <f t="shared" ref="L59:L66" si="106">C59/$C$58</f>
        <v>0.58228644804479956</v>
      </c>
      <c r="M59" s="23">
        <f t="shared" ref="M59:M66" si="107">D59/$D$58</f>
        <v>0.5744510126511525</v>
      </c>
      <c r="N59" s="23">
        <f t="shared" ref="N59:N66" si="108">E59/$E$58</f>
        <v>0.58915832508818122</v>
      </c>
      <c r="O59" s="214">
        <f>F59/$F$58</f>
        <v>0.59698275629852693</v>
      </c>
      <c r="P59" s="214">
        <f>G59/$G$58</f>
        <v>0.59464628030277866</v>
      </c>
      <c r="Q59" s="24">
        <f>H59/$H$58</f>
        <v>0.57835949702822698</v>
      </c>
      <c r="R59" s="115">
        <f>I59/$I$58</f>
        <v>0.58970509318188336</v>
      </c>
      <c r="S59" s="97">
        <f>J59/$J$58</f>
        <v>0.619344948733492</v>
      </c>
      <c r="U59" s="127">
        <f t="shared" si="82"/>
        <v>0.82579426876230355</v>
      </c>
      <c r="V59" s="128">
        <f t="shared" si="83"/>
        <v>2.963985555160864</v>
      </c>
    </row>
    <row r="60" spans="1:22" ht="19.5" customHeight="1" x14ac:dyDescent="0.25">
      <c r="A60" s="57"/>
      <c r="B60" s="2" t="s">
        <v>68</v>
      </c>
      <c r="C60" s="15">
        <f t="shared" ref="C60:F60" si="109">C42+C51</f>
        <v>29126634</v>
      </c>
      <c r="D60" s="16">
        <f t="shared" si="109"/>
        <v>35911868</v>
      </c>
      <c r="E60" s="16">
        <f t="shared" si="109"/>
        <v>35959770</v>
      </c>
      <c r="F60" s="16">
        <f t="shared" si="109"/>
        <v>39228299</v>
      </c>
      <c r="G60" s="16">
        <f t="shared" si="104"/>
        <v>19163843</v>
      </c>
      <c r="H60" s="17">
        <f t="shared" si="104"/>
        <v>17665749</v>
      </c>
      <c r="I60" s="15">
        <f t="shared" si="104"/>
        <v>1002995</v>
      </c>
      <c r="J60" s="204">
        <f t="shared" si="104"/>
        <v>5787069</v>
      </c>
      <c r="K60" s="5"/>
      <c r="L60" s="96">
        <f t="shared" ref="L60:L66" si="110">C60/$C$58</f>
        <v>8.9613643858105274E-2</v>
      </c>
      <c r="M60" s="23">
        <f t="shared" ref="M60:M66" si="111">D60/$D$58</f>
        <v>0.10208043139817323</v>
      </c>
      <c r="N60" s="23">
        <f t="shared" ref="N60:N66" si="112">E60/$E$58</f>
        <v>0.10203194310866756</v>
      </c>
      <c r="O60" s="214">
        <f t="shared" ref="O60:O66" si="113">F60/$F$58</f>
        <v>0.10646812457857877</v>
      </c>
      <c r="P60" s="214">
        <f t="shared" ref="P60:P66" si="114">G60/$G$58</f>
        <v>6.9007141073306924E-2</v>
      </c>
      <c r="Q60" s="24">
        <f t="shared" ref="Q60:Q66" si="115">H60/$H$58</f>
        <v>6.9294693828757761E-2</v>
      </c>
      <c r="R60" s="115">
        <f t="shared" ref="R60:R66" si="116">I60/$I$58</f>
        <v>2.2011350144543747E-2</v>
      </c>
      <c r="S60" s="97">
        <f t="shared" ref="S60:S66" si="117">J60/$J$58</f>
        <v>7.3055422475026346E-2</v>
      </c>
      <c r="U60" s="171">
        <f t="shared" ref="U60:U66" si="118">(J60-I60)/I60</f>
        <v>4.7697884834919417</v>
      </c>
      <c r="V60" s="124">
        <f t="shared" ref="V60:V66" si="119">(S60-R60)*100</f>
        <v>5.1044072330482599</v>
      </c>
    </row>
    <row r="61" spans="1:22" ht="19.5" customHeight="1" x14ac:dyDescent="0.25">
      <c r="A61" s="57"/>
      <c r="B61" s="2" t="s">
        <v>75</v>
      </c>
      <c r="C61" s="15">
        <f t="shared" ref="C61:F61" si="120">C43+C52</f>
        <v>40804</v>
      </c>
      <c r="D61" s="16">
        <f t="shared" si="120"/>
        <v>80734</v>
      </c>
      <c r="E61" s="16">
        <f t="shared" si="120"/>
        <v>122357</v>
      </c>
      <c r="F61" s="16">
        <f t="shared" si="120"/>
        <v>61316</v>
      </c>
      <c r="G61" s="16">
        <f t="shared" si="104"/>
        <v>53636</v>
      </c>
      <c r="H61" s="17">
        <f t="shared" si="104"/>
        <v>33414</v>
      </c>
      <c r="I61" s="15">
        <f t="shared" si="104"/>
        <v>1542</v>
      </c>
      <c r="J61" s="204">
        <f t="shared" si="104"/>
        <v>8509</v>
      </c>
      <c r="K61" s="5"/>
      <c r="L61" s="96">
        <f t="shared" si="110"/>
        <v>1.2554128719391769E-4</v>
      </c>
      <c r="M61" s="23">
        <f t="shared" si="111"/>
        <v>2.2948852308379272E-4</v>
      </c>
      <c r="N61" s="23">
        <f t="shared" si="112"/>
        <v>3.4717470281226038E-4</v>
      </c>
      <c r="O61" s="214">
        <f t="shared" si="113"/>
        <v>1.6641556460707447E-4</v>
      </c>
      <c r="P61" s="214">
        <f t="shared" si="114"/>
        <v>1.9313803701104679E-4</v>
      </c>
      <c r="Q61" s="24">
        <f t="shared" si="115"/>
        <v>1.310679156368695E-4</v>
      </c>
      <c r="R61" s="115">
        <f t="shared" si="116"/>
        <v>3.3840150671624945E-5</v>
      </c>
      <c r="S61" s="97">
        <f t="shared" si="117"/>
        <v>1.0741682703973275E-4</v>
      </c>
      <c r="U61" s="171">
        <f t="shared" si="118"/>
        <v>4.5181582360570687</v>
      </c>
      <c r="V61" s="124">
        <f t="shared" si="119"/>
        <v>7.3576676368107803E-3</v>
      </c>
    </row>
    <row r="62" spans="1:22" ht="19.5" customHeight="1" x14ac:dyDescent="0.25">
      <c r="A62" s="57"/>
      <c r="B62" s="2" t="s">
        <v>69</v>
      </c>
      <c r="C62" s="15">
        <f t="shared" ref="C62:F62" si="121">C44+C53</f>
        <v>73977599</v>
      </c>
      <c r="D62" s="16">
        <f t="shared" si="121"/>
        <v>79685810</v>
      </c>
      <c r="E62" s="16">
        <f t="shared" si="121"/>
        <v>72249203</v>
      </c>
      <c r="F62" s="16">
        <f t="shared" si="121"/>
        <v>74198878</v>
      </c>
      <c r="G62" s="16">
        <f t="shared" si="104"/>
        <v>62360400</v>
      </c>
      <c r="H62" s="17">
        <f t="shared" si="104"/>
        <v>60337200</v>
      </c>
      <c r="I62" s="15">
        <f t="shared" si="104"/>
        <v>10549049</v>
      </c>
      <c r="J62" s="204">
        <f t="shared" si="104"/>
        <v>16581161</v>
      </c>
      <c r="K62" s="5"/>
      <c r="L62" s="96">
        <f t="shared" si="110"/>
        <v>0.22760619061796586</v>
      </c>
      <c r="M62" s="23">
        <f t="shared" si="111"/>
        <v>0.22650901537934107</v>
      </c>
      <c r="N62" s="23">
        <f t="shared" si="112"/>
        <v>0.20499926918727715</v>
      </c>
      <c r="O62" s="214">
        <f t="shared" si="113"/>
        <v>0.20138052344545368</v>
      </c>
      <c r="P62" s="214">
        <f t="shared" si="114"/>
        <v>0.22455375574658218</v>
      </c>
      <c r="Q62" s="24">
        <f t="shared" si="115"/>
        <v>0.23667537676916631</v>
      </c>
      <c r="R62" s="115">
        <f t="shared" si="116"/>
        <v>0.23150545240100806</v>
      </c>
      <c r="S62" s="97">
        <f t="shared" si="117"/>
        <v>0.2093190390474747</v>
      </c>
      <c r="U62" s="171">
        <f t="shared" si="118"/>
        <v>0.57181571533130615</v>
      </c>
      <c r="V62" s="124">
        <f t="shared" si="119"/>
        <v>-2.2186413353533356</v>
      </c>
    </row>
    <row r="63" spans="1:22" ht="19.5" customHeight="1" x14ac:dyDescent="0.25">
      <c r="A63" s="57"/>
      <c r="B63" s="2" t="s">
        <v>70</v>
      </c>
      <c r="C63" s="15">
        <f t="shared" ref="C63:F63" si="122">C45+C54</f>
        <v>11221141</v>
      </c>
      <c r="D63" s="16">
        <f t="shared" si="122"/>
        <v>13525115</v>
      </c>
      <c r="E63" s="16">
        <f t="shared" si="122"/>
        <v>13685718</v>
      </c>
      <c r="F63" s="16">
        <f t="shared" si="122"/>
        <v>12211519</v>
      </c>
      <c r="G63" s="16">
        <f t="shared" si="104"/>
        <v>9025701</v>
      </c>
      <c r="H63" s="17">
        <f t="shared" si="104"/>
        <v>7802509</v>
      </c>
      <c r="I63" s="15">
        <f t="shared" si="104"/>
        <v>1388256</v>
      </c>
      <c r="J63" s="204">
        <f t="shared" si="104"/>
        <v>2431089</v>
      </c>
      <c r="K63" s="5"/>
      <c r="L63" s="96">
        <f t="shared" si="110"/>
        <v>3.4523980122645938E-2</v>
      </c>
      <c r="M63" s="23">
        <f t="shared" si="111"/>
        <v>3.8445495898734749E-2</v>
      </c>
      <c r="N63" s="23">
        <f t="shared" si="112"/>
        <v>3.8831738923170739E-2</v>
      </c>
      <c r="O63" s="214">
        <f t="shared" si="113"/>
        <v>3.3142847366022209E-2</v>
      </c>
      <c r="P63" s="214">
        <f t="shared" si="114"/>
        <v>3.2500674431140318E-2</v>
      </c>
      <c r="Q63" s="24">
        <f t="shared" si="115"/>
        <v>3.0605691966478575E-2</v>
      </c>
      <c r="R63" s="115">
        <f t="shared" si="116"/>
        <v>3.0466142808552112E-2</v>
      </c>
      <c r="S63" s="97">
        <f t="shared" si="117"/>
        <v>3.0689842123774458E-2</v>
      </c>
      <c r="U63" s="171">
        <f t="shared" si="118"/>
        <v>0.75118205864048126</v>
      </c>
      <c r="V63" s="124">
        <f t="shared" si="119"/>
        <v>2.2369931522234557E-2</v>
      </c>
    </row>
    <row r="64" spans="1:22" ht="19.5" customHeight="1" x14ac:dyDescent="0.25">
      <c r="A64" s="57"/>
      <c r="B64" s="321" t="s">
        <v>93</v>
      </c>
      <c r="C64" s="15">
        <f t="shared" ref="C64:F64" si="123">C46+C55</f>
        <v>0</v>
      </c>
      <c r="D64" s="16">
        <f t="shared" si="123"/>
        <v>0</v>
      </c>
      <c r="E64" s="16">
        <f t="shared" si="123"/>
        <v>0</v>
      </c>
      <c r="F64" s="16">
        <f t="shared" si="123"/>
        <v>0</v>
      </c>
      <c r="G64" s="16">
        <f t="shared" si="104"/>
        <v>0</v>
      </c>
      <c r="H64" s="17">
        <f t="shared" si="104"/>
        <v>94517</v>
      </c>
      <c r="I64" s="15">
        <f t="shared" si="104"/>
        <v>246</v>
      </c>
      <c r="J64" s="204">
        <f t="shared" si="104"/>
        <v>20162</v>
      </c>
      <c r="K64" s="5"/>
      <c r="L64" s="96">
        <f t="shared" si="110"/>
        <v>0</v>
      </c>
      <c r="M64" s="23">
        <f t="shared" si="111"/>
        <v>0</v>
      </c>
      <c r="N64" s="23">
        <f t="shared" si="112"/>
        <v>0</v>
      </c>
      <c r="O64" s="214">
        <f t="shared" si="113"/>
        <v>0</v>
      </c>
      <c r="P64" s="214">
        <f t="shared" si="114"/>
        <v>0</v>
      </c>
      <c r="Q64" s="24">
        <f t="shared" si="115"/>
        <v>3.7074717729843764E-4</v>
      </c>
      <c r="R64" s="115">
        <f t="shared" si="116"/>
        <v>5.3986232588973642E-6</v>
      </c>
      <c r="S64" s="97">
        <f t="shared" si="117"/>
        <v>2.5452321856564718E-4</v>
      </c>
      <c r="U64" s="171">
        <f t="shared" si="118"/>
        <v>80.959349593495929</v>
      </c>
      <c r="V64" s="124">
        <f t="shared" si="119"/>
        <v>2.4912459530674985E-2</v>
      </c>
    </row>
    <row r="65" spans="1:22" ht="19.5" customHeight="1" x14ac:dyDescent="0.25">
      <c r="A65" s="57"/>
      <c r="B65" s="2" t="s">
        <v>71</v>
      </c>
      <c r="C65" s="15">
        <f t="shared" ref="C65:F65" si="124">C47+C56</f>
        <v>0</v>
      </c>
      <c r="D65" s="16">
        <f t="shared" si="124"/>
        <v>0</v>
      </c>
      <c r="E65" s="16">
        <f t="shared" si="124"/>
        <v>456</v>
      </c>
      <c r="F65" s="16">
        <f t="shared" si="124"/>
        <v>4573</v>
      </c>
      <c r="G65" s="16">
        <f t="shared" si="104"/>
        <v>2004</v>
      </c>
      <c r="H65" s="17">
        <f t="shared" si="104"/>
        <v>0</v>
      </c>
      <c r="I65" s="15">
        <f t="shared" si="104"/>
        <v>0</v>
      </c>
      <c r="J65" s="204">
        <f t="shared" si="104"/>
        <v>0</v>
      </c>
      <c r="K65" s="5"/>
      <c r="L65" s="96">
        <f t="shared" si="110"/>
        <v>0</v>
      </c>
      <c r="M65" s="23">
        <f t="shared" si="111"/>
        <v>0</v>
      </c>
      <c r="N65" s="23">
        <f t="shared" si="112"/>
        <v>1.2938504906330716E-6</v>
      </c>
      <c r="O65" s="214">
        <f t="shared" si="113"/>
        <v>1.2411415893863782E-5</v>
      </c>
      <c r="P65" s="214">
        <f t="shared" si="114"/>
        <v>7.216209750356808E-6</v>
      </c>
      <c r="Q65" s="24">
        <f t="shared" si="115"/>
        <v>0</v>
      </c>
      <c r="R65" s="115">
        <f t="shared" si="116"/>
        <v>0</v>
      </c>
      <c r="S65" s="97">
        <f t="shared" si="117"/>
        <v>0</v>
      </c>
      <c r="U65" s="171"/>
      <c r="V65" s="124">
        <f t="shared" si="119"/>
        <v>0</v>
      </c>
    </row>
    <row r="66" spans="1:22" ht="19.5" customHeight="1" thickBot="1" x14ac:dyDescent="0.3">
      <c r="A66" s="167"/>
      <c r="B66" s="168" t="s">
        <v>73</v>
      </c>
      <c r="C66" s="58">
        <f t="shared" ref="C66:F66" si="125">C48+C57</f>
        <v>21400980</v>
      </c>
      <c r="D66" s="170">
        <f t="shared" si="125"/>
        <v>20504491</v>
      </c>
      <c r="E66" s="170">
        <f t="shared" si="125"/>
        <v>22778054</v>
      </c>
      <c r="F66" s="170">
        <f t="shared" si="125"/>
        <v>22787567</v>
      </c>
      <c r="G66" s="170">
        <f t="shared" si="104"/>
        <v>21964433</v>
      </c>
      <c r="H66" s="59">
        <f t="shared" si="104"/>
        <v>21558179</v>
      </c>
      <c r="I66" s="58">
        <f t="shared" si="104"/>
        <v>5753891</v>
      </c>
      <c r="J66" s="282">
        <f t="shared" si="104"/>
        <v>5325515</v>
      </c>
      <c r="K66" s="5"/>
      <c r="L66" s="173">
        <f t="shared" si="110"/>
        <v>6.5844196069289498E-2</v>
      </c>
      <c r="M66" s="99">
        <f t="shared" si="111"/>
        <v>5.82845561495147E-2</v>
      </c>
      <c r="N66" s="99">
        <f t="shared" si="112"/>
        <v>6.4630255139400433E-2</v>
      </c>
      <c r="O66" s="535">
        <f t="shared" si="113"/>
        <v>6.1846921330917515E-2</v>
      </c>
      <c r="P66" s="535">
        <f t="shared" si="114"/>
        <v>7.9091794199430562E-2</v>
      </c>
      <c r="Q66" s="113">
        <f t="shared" si="115"/>
        <v>8.4562925314435031E-2</v>
      </c>
      <c r="R66" s="284">
        <f t="shared" si="116"/>
        <v>0.12627272269008219</v>
      </c>
      <c r="S66" s="285">
        <f t="shared" si="117"/>
        <v>6.7228807574627139E-2</v>
      </c>
      <c r="U66" s="129">
        <f t="shared" si="118"/>
        <v>-7.4449794061097085E-2</v>
      </c>
      <c r="V66" s="126">
        <f t="shared" si="119"/>
        <v>-5.904391511545505</v>
      </c>
    </row>
    <row r="67" spans="1:22" ht="19.5" customHeight="1" x14ac:dyDescent="0.25">
      <c r="C67" s="5"/>
      <c r="D67" s="5"/>
      <c r="E67" s="5"/>
      <c r="F67" s="5"/>
      <c r="G67" s="5"/>
      <c r="L67" s="546"/>
    </row>
    <row r="68" spans="1:22" ht="19.5" customHeight="1" x14ac:dyDescent="0.25"/>
    <row r="69" spans="1:22" x14ac:dyDescent="0.25">
      <c r="A69" s="1" t="s">
        <v>29</v>
      </c>
      <c r="L69" s="1" t="str">
        <f>U3</f>
        <v>VARIAÇÃO (JAN.-MAR)</v>
      </c>
    </row>
    <row r="70" spans="1:22" ht="15.75" thickBot="1" x14ac:dyDescent="0.3"/>
    <row r="71" spans="1:22" ht="24" customHeight="1" x14ac:dyDescent="0.25">
      <c r="A71" s="474" t="s">
        <v>81</v>
      </c>
      <c r="B71" s="509"/>
      <c r="C71" s="476">
        <v>2016</v>
      </c>
      <c r="D71" s="478">
        <v>2017</v>
      </c>
      <c r="E71" s="478">
        <v>2018</v>
      </c>
      <c r="F71" s="478">
        <v>2019</v>
      </c>
      <c r="G71" s="478">
        <v>2020</v>
      </c>
      <c r="H71" s="482">
        <v>2021</v>
      </c>
      <c r="I71" s="484" t="str">
        <f>I5</f>
        <v>janeiro - março</v>
      </c>
      <c r="J71" s="485"/>
      <c r="L71" s="480" t="s">
        <v>91</v>
      </c>
    </row>
    <row r="72" spans="1:22" ht="20.25" customHeight="1" thickBot="1" x14ac:dyDescent="0.3">
      <c r="A72" s="475"/>
      <c r="B72" s="510"/>
      <c r="C72" s="493"/>
      <c r="D72" s="492"/>
      <c r="E72" s="492"/>
      <c r="F72" s="492"/>
      <c r="G72" s="492"/>
      <c r="H72" s="502"/>
      <c r="I72" s="246">
        <v>2021</v>
      </c>
      <c r="J72" s="203">
        <v>2022</v>
      </c>
      <c r="L72" s="481"/>
    </row>
    <row r="73" spans="1:22" ht="20.100000000000001" customHeight="1" thickBot="1" x14ac:dyDescent="0.3">
      <c r="A73" s="10" t="s">
        <v>39</v>
      </c>
      <c r="B73" s="11"/>
      <c r="C73" s="52">
        <f>C40/C7</f>
        <v>4.3607267461763808</v>
      </c>
      <c r="D73" s="178">
        <f>D40/D7</f>
        <v>4.3688660485568471</v>
      </c>
      <c r="E73" s="178">
        <f>E40/E7</f>
        <v>4.2553963546621869</v>
      </c>
      <c r="F73" s="178">
        <f>F40/F7</f>
        <v>4.2796460972023116</v>
      </c>
      <c r="G73" s="178">
        <f>G40/G7</f>
        <v>4.2715937448963448</v>
      </c>
      <c r="H73" s="178">
        <f>H40/H7</f>
        <v>4.3078048021481052</v>
      </c>
      <c r="I73" s="290">
        <f>I40/I7</f>
        <v>4.2125536499937208</v>
      </c>
      <c r="J73" s="291">
        <f>J40/J7</f>
        <v>4.501104837912929</v>
      </c>
      <c r="L73" s="30">
        <f>(J73-I73)/I73</f>
        <v>6.8497925936121501E-2</v>
      </c>
    </row>
    <row r="74" spans="1:22" ht="20.100000000000001" customHeight="1" x14ac:dyDescent="0.25">
      <c r="A74" s="57"/>
      <c r="B74" s="166" t="s">
        <v>67</v>
      </c>
      <c r="C74" s="519">
        <f t="shared" ref="C74:J74" si="126">C41/C8</f>
        <v>4.0522028895672024</v>
      </c>
      <c r="D74" s="520">
        <f t="shared" si="126"/>
        <v>4.0319616437255634</v>
      </c>
      <c r="E74" s="520">
        <f t="shared" si="126"/>
        <v>3.9730258098124351</v>
      </c>
      <c r="F74" s="520">
        <f t="shared" si="126"/>
        <v>4.010176148614069</v>
      </c>
      <c r="G74" s="520">
        <f t="shared" si="126"/>
        <v>4.0552067883970153</v>
      </c>
      <c r="H74" s="520">
        <f t="shared" si="126"/>
        <v>4.0397658931280018</v>
      </c>
      <c r="I74" s="53">
        <f t="shared" si="126"/>
        <v>4.0416615900317669</v>
      </c>
      <c r="J74" s="192">
        <f t="shared" si="126"/>
        <v>4.207642908615993</v>
      </c>
      <c r="K74" s="7"/>
      <c r="L74" s="293">
        <f t="shared" ref="L74:L99" si="127">(J74-I74)/I74</f>
        <v>4.1067594326451622E-2</v>
      </c>
    </row>
    <row r="75" spans="1:22" ht="20.100000000000001" customHeight="1" x14ac:dyDescent="0.25">
      <c r="A75" s="57"/>
      <c r="B75" s="166" t="s">
        <v>68</v>
      </c>
      <c r="C75" s="53">
        <f t="shared" ref="C75:J75" si="128">C42/C9</f>
        <v>4.8232437581677328</v>
      </c>
      <c r="D75" s="41">
        <f t="shared" si="128"/>
        <v>4.9457229268549083</v>
      </c>
      <c r="E75" s="41">
        <f t="shared" si="128"/>
        <v>4.6337391431745507</v>
      </c>
      <c r="F75" s="41">
        <f t="shared" si="128"/>
        <v>4.4643065064160572</v>
      </c>
      <c r="G75" s="41">
        <f t="shared" si="128"/>
        <v>4.103006615816259</v>
      </c>
      <c r="H75" s="41">
        <f t="shared" si="128"/>
        <v>4.1443540626239352</v>
      </c>
      <c r="I75" s="53">
        <f t="shared" si="128"/>
        <v>3.8992365874007544</v>
      </c>
      <c r="J75" s="192">
        <f t="shared" si="128"/>
        <v>4.4178718948965976</v>
      </c>
      <c r="K75" s="6"/>
      <c r="L75" s="43">
        <f t="shared" si="127"/>
        <v>0.13300944835500925</v>
      </c>
    </row>
    <row r="76" spans="1:22" ht="20.100000000000001" customHeight="1" x14ac:dyDescent="0.25">
      <c r="A76" s="57"/>
      <c r="B76" s="166" t="s">
        <v>75</v>
      </c>
      <c r="C76" s="53">
        <f t="shared" ref="C76:J76" si="129">C43/C10</f>
        <v>1.2000470560555261</v>
      </c>
      <c r="D76" s="41">
        <f t="shared" si="129"/>
        <v>1.7223988223497535</v>
      </c>
      <c r="E76" s="41">
        <f t="shared" si="129"/>
        <v>1.7286945464820571</v>
      </c>
      <c r="F76" s="41">
        <f t="shared" si="129"/>
        <v>1.3900773782430587</v>
      </c>
      <c r="G76" s="41">
        <f t="shared" si="129"/>
        <v>1.3648760440850747</v>
      </c>
      <c r="H76" s="41">
        <f t="shared" si="129"/>
        <v>1.3558264698687108</v>
      </c>
      <c r="I76" s="53">
        <f t="shared" si="129"/>
        <v>1.243024302430243</v>
      </c>
      <c r="J76" s="192">
        <f t="shared" si="129"/>
        <v>1.3795395590142672</v>
      </c>
      <c r="K76" s="6"/>
      <c r="L76" s="43">
        <f t="shared" si="127"/>
        <v>0.10982509056107957</v>
      </c>
    </row>
    <row r="77" spans="1:22" ht="20.100000000000001" customHeight="1" x14ac:dyDescent="0.25">
      <c r="A77" s="57"/>
      <c r="B77" s="166" t="s">
        <v>69</v>
      </c>
      <c r="C77" s="53">
        <f t="shared" ref="C77:J77" si="130">C44/C11</f>
        <v>5.6827841073678815</v>
      </c>
      <c r="D77" s="41">
        <f t="shared" si="130"/>
        <v>5.5818394429576799</v>
      </c>
      <c r="E77" s="41">
        <f t="shared" si="130"/>
        <v>5.3659016515150952</v>
      </c>
      <c r="F77" s="41">
        <f t="shared" si="130"/>
        <v>5.5388074513778047</v>
      </c>
      <c r="G77" s="41">
        <f t="shared" si="130"/>
        <v>5.5827618989734704</v>
      </c>
      <c r="H77" s="41">
        <f t="shared" si="130"/>
        <v>5.9329115054771053</v>
      </c>
      <c r="I77" s="53">
        <f t="shared" si="130"/>
        <v>5.3207329500663345</v>
      </c>
      <c r="J77" s="192">
        <f t="shared" si="130"/>
        <v>6.0081506203263961</v>
      </c>
      <c r="K77" s="6"/>
      <c r="L77" s="43">
        <f t="shared" si="127"/>
        <v>0.12919604812180838</v>
      </c>
    </row>
    <row r="78" spans="1:22" ht="20.100000000000001" customHeight="1" x14ac:dyDescent="0.25">
      <c r="A78" s="57"/>
      <c r="B78" s="2" t="s">
        <v>70</v>
      </c>
      <c r="C78" s="53">
        <f t="shared" ref="C78:J78" si="131">C45/C12</f>
        <v>3.7635299791587644</v>
      </c>
      <c r="D78" s="41">
        <f t="shared" si="131"/>
        <v>3.7028383220923282</v>
      </c>
      <c r="E78" s="41">
        <f t="shared" si="131"/>
        <v>4.241242753790913</v>
      </c>
      <c r="F78" s="41">
        <f t="shared" si="131"/>
        <v>4.5918663496255681</v>
      </c>
      <c r="G78" s="41">
        <f t="shared" si="131"/>
        <v>4.3762281771055216</v>
      </c>
      <c r="H78" s="41">
        <f t="shared" si="131"/>
        <v>4.1249516563569975</v>
      </c>
      <c r="I78" s="53">
        <f t="shared" si="131"/>
        <v>4.1451660993365964</v>
      </c>
      <c r="J78" s="192">
        <f t="shared" si="131"/>
        <v>4.9365484080256605</v>
      </c>
      <c r="K78" s="6"/>
      <c r="L78" s="43">
        <f t="shared" si="127"/>
        <v>0.19091691134300243</v>
      </c>
    </row>
    <row r="79" spans="1:22" ht="20.100000000000001" customHeight="1" x14ac:dyDescent="0.25">
      <c r="A79" s="57"/>
      <c r="B79" s="511" t="s">
        <v>93</v>
      </c>
      <c r="C79" s="53"/>
      <c r="D79" s="41"/>
      <c r="E79" s="41"/>
      <c r="F79" s="41"/>
      <c r="G79" s="41"/>
      <c r="H79" s="41">
        <f t="shared" ref="C79:J79" si="132">H46/H13</f>
        <v>5.8844480257856571</v>
      </c>
      <c r="I79" s="53"/>
      <c r="J79" s="192">
        <f t="shared" si="132"/>
        <v>5.8992654774396645</v>
      </c>
      <c r="K79" s="6"/>
      <c r="L79" s="43"/>
    </row>
    <row r="80" spans="1:22" ht="20.100000000000001" customHeight="1" x14ac:dyDescent="0.25">
      <c r="A80" s="57"/>
      <c r="B80" s="2" t="s">
        <v>71</v>
      </c>
      <c r="C80" s="53"/>
      <c r="D80" s="41"/>
      <c r="E80" s="41"/>
      <c r="F80" s="41">
        <f t="shared" ref="C80:J80" si="133">F47/F14</f>
        <v>3.6082474226804124</v>
      </c>
      <c r="G80" s="41">
        <f t="shared" si="133"/>
        <v>3.610800744878957</v>
      </c>
      <c r="H80" s="41"/>
      <c r="I80" s="53"/>
      <c r="J80" s="192"/>
      <c r="K80" s="6"/>
      <c r="L80" s="43"/>
    </row>
    <row r="81" spans="1:12" ht="20.100000000000001" customHeight="1" thickBot="1" x14ac:dyDescent="0.3">
      <c r="A81" s="57"/>
      <c r="B81" s="2" t="s">
        <v>73</v>
      </c>
      <c r="C81" s="54">
        <f t="shared" ref="C81:J81" si="134">C48/C15</f>
        <v>1.8700899615654336</v>
      </c>
      <c r="D81" s="42">
        <f t="shared" si="134"/>
        <v>3.5003185946106892</v>
      </c>
      <c r="E81" s="42">
        <f t="shared" si="134"/>
        <v>2.6837821809061744</v>
      </c>
      <c r="F81" s="42">
        <f t="shared" si="134"/>
        <v>2.1013277584411889</v>
      </c>
      <c r="G81" s="42">
        <f t="shared" si="134"/>
        <v>1.9844379596893353</v>
      </c>
      <c r="H81" s="42">
        <f t="shared" si="134"/>
        <v>3.0139009913170063</v>
      </c>
      <c r="I81" s="54">
        <f t="shared" si="134"/>
        <v>1.8642435808466342</v>
      </c>
      <c r="J81" s="281">
        <f t="shared" si="134"/>
        <v>3.0202493501332848</v>
      </c>
      <c r="K81" s="7"/>
      <c r="L81" s="47">
        <f t="shared" si="127"/>
        <v>0.62009373730103334</v>
      </c>
    </row>
    <row r="82" spans="1:12" ht="20.100000000000001" customHeight="1" thickBot="1" x14ac:dyDescent="0.3">
      <c r="A82" s="10" t="s">
        <v>38</v>
      </c>
      <c r="B82" s="11"/>
      <c r="C82" s="52">
        <f t="shared" ref="C82:J82" si="135">C49/C16</f>
        <v>1.1651844962701983</v>
      </c>
      <c r="D82" s="178">
        <f t="shared" si="135"/>
        <v>1.1939999104830223</v>
      </c>
      <c r="E82" s="178">
        <f t="shared" si="135"/>
        <v>1.3421143788134609</v>
      </c>
      <c r="F82" s="178">
        <f t="shared" si="135"/>
        <v>1.3354558198048403</v>
      </c>
      <c r="G82" s="178">
        <f t="shared" si="135"/>
        <v>1.3358091343645904</v>
      </c>
      <c r="H82" s="178">
        <f t="shared" si="135"/>
        <v>1.3375774995486864</v>
      </c>
      <c r="I82" s="290">
        <f t="shared" si="135"/>
        <v>1.3249434300095366</v>
      </c>
      <c r="J82" s="291">
        <f t="shared" si="135"/>
        <v>1.3249662937683893</v>
      </c>
      <c r="K82" s="168"/>
      <c r="L82" s="30">
        <f t="shared" si="127"/>
        <v>1.7256403809230488E-5</v>
      </c>
    </row>
    <row r="83" spans="1:12" ht="20.100000000000001" customHeight="1" x14ac:dyDescent="0.25">
      <c r="A83" s="57"/>
      <c r="B83" s="2" t="s">
        <v>67</v>
      </c>
      <c r="C83" s="53">
        <f t="shared" ref="C83:J83" si="136">C50/C17</f>
        <v>1.102517518139674</v>
      </c>
      <c r="D83" s="41">
        <f t="shared" si="136"/>
        <v>1.1163774040161705</v>
      </c>
      <c r="E83" s="41">
        <f t="shared" si="136"/>
        <v>1.2677391708388333</v>
      </c>
      <c r="F83" s="41">
        <f t="shared" si="136"/>
        <v>1.2380498092625254</v>
      </c>
      <c r="G83" s="41">
        <f t="shared" si="136"/>
        <v>1.2721268541931572</v>
      </c>
      <c r="H83" s="41">
        <f t="shared" si="136"/>
        <v>1.2683392494383434</v>
      </c>
      <c r="I83" s="53">
        <f t="shared" si="136"/>
        <v>1.2951643608690031</v>
      </c>
      <c r="J83" s="192">
        <f t="shared" si="136"/>
        <v>1.2684842527325746</v>
      </c>
      <c r="K83" s="6"/>
      <c r="L83" s="43">
        <f t="shared" si="127"/>
        <v>-2.0599785589009906E-2</v>
      </c>
    </row>
    <row r="84" spans="1:12" ht="20.100000000000001" customHeight="1" x14ac:dyDescent="0.25">
      <c r="A84" s="57"/>
      <c r="B84" s="2" t="s">
        <v>68</v>
      </c>
      <c r="C84" s="53">
        <f t="shared" ref="C84:J84" si="137">C51/C18</f>
        <v>3.6237316798196169</v>
      </c>
      <c r="D84" s="41">
        <f t="shared" si="137"/>
        <v>3.5576735203907757</v>
      </c>
      <c r="E84" s="41">
        <f t="shared" si="137"/>
        <v>1.3755840856507735</v>
      </c>
      <c r="F84" s="41">
        <f t="shared" si="137"/>
        <v>1.1544637248743719</v>
      </c>
      <c r="G84" s="41">
        <f t="shared" si="137"/>
        <v>0.86937078651685396</v>
      </c>
      <c r="H84" s="41">
        <f t="shared" si="137"/>
        <v>1.1071609098567818</v>
      </c>
      <c r="I84" s="53">
        <f t="shared" si="137"/>
        <v>1.0881714202982482</v>
      </c>
      <c r="J84" s="192">
        <f t="shared" si="137"/>
        <v>0.22250174279392598</v>
      </c>
      <c r="K84" s="6"/>
      <c r="L84" s="43">
        <f t="shared" si="127"/>
        <v>-0.79552693753623649</v>
      </c>
    </row>
    <row r="85" spans="1:12" ht="20.100000000000001" customHeight="1" x14ac:dyDescent="0.25">
      <c r="A85" s="57"/>
      <c r="B85" s="2" t="s">
        <v>75</v>
      </c>
      <c r="C85" s="53"/>
      <c r="D85" s="41"/>
      <c r="E85" s="41"/>
      <c r="F85" s="41">
        <f t="shared" ref="C85:J85" si="138">F52/F19</f>
        <v>1.2164948453608246</v>
      </c>
      <c r="G85" s="41">
        <f t="shared" si="138"/>
        <v>1.2302371541501975</v>
      </c>
      <c r="H85" s="41">
        <f t="shared" si="138"/>
        <v>1.2196969696969697</v>
      </c>
      <c r="I85" s="53">
        <f t="shared" si="138"/>
        <v>1.2196969696969697</v>
      </c>
      <c r="J85" s="192"/>
      <c r="K85" s="6"/>
      <c r="L85" s="43">
        <f t="shared" si="127"/>
        <v>-1</v>
      </c>
    </row>
    <row r="86" spans="1:12" ht="20.100000000000001" customHeight="1" x14ac:dyDescent="0.25">
      <c r="A86" s="57"/>
      <c r="B86" s="2" t="s">
        <v>69</v>
      </c>
      <c r="C86" s="53">
        <f t="shared" ref="C86:J86" si="139">C53/C20</f>
        <v>1.8981239757911577</v>
      </c>
      <c r="D86" s="41">
        <f t="shared" si="139"/>
        <v>1.9696153245152437</v>
      </c>
      <c r="E86" s="41">
        <f t="shared" si="139"/>
        <v>2.0736778551369759</v>
      </c>
      <c r="F86" s="41">
        <f t="shared" si="139"/>
        <v>2.16216371773517</v>
      </c>
      <c r="G86" s="41">
        <f t="shared" si="139"/>
        <v>2.1888071644952252</v>
      </c>
      <c r="H86" s="41">
        <f t="shared" si="139"/>
        <v>2.2347287110064715</v>
      </c>
      <c r="I86" s="53">
        <f t="shared" si="139"/>
        <v>2.1418088343690145</v>
      </c>
      <c r="J86" s="192">
        <f t="shared" si="139"/>
        <v>2.2372258861948806</v>
      </c>
      <c r="K86" s="6"/>
      <c r="L86" s="43">
        <f t="shared" si="127"/>
        <v>4.4549751730749758E-2</v>
      </c>
    </row>
    <row r="87" spans="1:12" ht="20.100000000000001" customHeight="1" x14ac:dyDescent="0.25">
      <c r="A87" s="57"/>
      <c r="B87" s="2" t="s">
        <v>70</v>
      </c>
      <c r="C87" s="53">
        <f t="shared" ref="C87:J87" si="140">C54/C21</f>
        <v>0.98625533815988875</v>
      </c>
      <c r="D87" s="41">
        <f t="shared" si="140"/>
        <v>0.97945810292732172</v>
      </c>
      <c r="E87" s="41">
        <f t="shared" si="140"/>
        <v>1.0752321369095725</v>
      </c>
      <c r="F87" s="41">
        <f t="shared" si="140"/>
        <v>1.0388874025453827</v>
      </c>
      <c r="G87" s="41">
        <f t="shared" si="140"/>
        <v>1.0286257179075557</v>
      </c>
      <c r="H87" s="41">
        <f t="shared" si="140"/>
        <v>1.0194567285637757</v>
      </c>
      <c r="I87" s="53">
        <f t="shared" si="140"/>
        <v>1.0338436894650573</v>
      </c>
      <c r="J87" s="192">
        <f t="shared" si="140"/>
        <v>1.0410718731844966</v>
      </c>
      <c r="K87" s="6"/>
      <c r="L87" s="43">
        <f t="shared" si="127"/>
        <v>6.9915634182371568E-3</v>
      </c>
    </row>
    <row r="88" spans="1:12" ht="20.100000000000001" customHeight="1" x14ac:dyDescent="0.25">
      <c r="A88" s="57"/>
      <c r="B88" s="321" t="s">
        <v>93</v>
      </c>
      <c r="C88" s="53"/>
      <c r="D88" s="41"/>
      <c r="E88" s="41"/>
      <c r="F88" s="41"/>
      <c r="G88" s="41"/>
      <c r="H88" s="41">
        <f t="shared" ref="C88:J88" si="141">H55/H22</f>
        <v>5.2764486491403622</v>
      </c>
      <c r="I88" s="53">
        <f t="shared" si="141"/>
        <v>4.6415094339622645</v>
      </c>
      <c r="J88" s="192">
        <f t="shared" si="141"/>
        <v>5.1233262861169839</v>
      </c>
      <c r="K88" s="6"/>
      <c r="L88" s="43">
        <f t="shared" si="127"/>
        <v>0.10380606977317126</v>
      </c>
    </row>
    <row r="89" spans="1:12" ht="20.100000000000001" customHeight="1" x14ac:dyDescent="0.25">
      <c r="A89" s="57"/>
      <c r="B89" s="2" t="s">
        <v>71</v>
      </c>
      <c r="C89" s="53"/>
      <c r="D89" s="41"/>
      <c r="E89" s="41">
        <f t="shared" ref="C89:J89" si="142">E56/E23</f>
        <v>1.7142857142857142</v>
      </c>
      <c r="F89" s="41">
        <f t="shared" si="142"/>
        <v>1.6877828054298643</v>
      </c>
      <c r="G89" s="41">
        <f t="shared" si="142"/>
        <v>1.6666666666666667</v>
      </c>
      <c r="H89" s="41"/>
      <c r="I89" s="53"/>
      <c r="J89" s="192"/>
      <c r="K89" s="6"/>
      <c r="L89" s="43"/>
    </row>
    <row r="90" spans="1:12" ht="20.100000000000001" customHeight="1" thickBot="1" x14ac:dyDescent="0.3">
      <c r="A90" s="57"/>
      <c r="B90" s="2" t="s">
        <v>73</v>
      </c>
      <c r="C90" s="54">
        <f t="shared" ref="C90:J90" si="143">C57/C24</f>
        <v>0.80850063389424598</v>
      </c>
      <c r="D90" s="42">
        <f t="shared" si="143"/>
        <v>0.82026955014475089</v>
      </c>
      <c r="E90" s="42">
        <f t="shared" si="143"/>
        <v>0.99512438068627362</v>
      </c>
      <c r="F90" s="42">
        <f t="shared" si="143"/>
        <v>1.0088468323360724</v>
      </c>
      <c r="G90" s="42">
        <f t="shared" si="143"/>
        <v>0.92898477535363178</v>
      </c>
      <c r="H90" s="42">
        <f t="shared" si="143"/>
        <v>0.89661373742079553</v>
      </c>
      <c r="I90" s="54">
        <f t="shared" si="143"/>
        <v>0.91163571212514938</v>
      </c>
      <c r="J90" s="281">
        <f t="shared" si="143"/>
        <v>0.94251020559256948</v>
      </c>
      <c r="K90" s="7"/>
      <c r="L90" s="47">
        <f t="shared" si="127"/>
        <v>3.3867139095996333E-2</v>
      </c>
    </row>
    <row r="91" spans="1:12" ht="20.100000000000001" customHeight="1" thickBot="1" x14ac:dyDescent="0.3">
      <c r="A91" s="93" t="s">
        <v>23</v>
      </c>
      <c r="B91" s="119"/>
      <c r="C91" s="541">
        <f t="shared" ref="C91:J91" si="144">C58/C25</f>
        <v>2.2085980084340191</v>
      </c>
      <c r="D91" s="542">
        <f t="shared" si="144"/>
        <v>2.2692122767291418</v>
      </c>
      <c r="E91" s="542">
        <f t="shared" si="144"/>
        <v>2.3654983434630283</v>
      </c>
      <c r="F91" s="542">
        <f t="shared" si="144"/>
        <v>2.3973610213282766</v>
      </c>
      <c r="G91" s="542">
        <f t="shared" si="144"/>
        <v>2.0018455655078404</v>
      </c>
      <c r="H91" s="542">
        <f t="shared" si="144"/>
        <v>1.9133872045642959</v>
      </c>
      <c r="I91" s="543">
        <f t="shared" si="144"/>
        <v>1.5179582571225707</v>
      </c>
      <c r="J91" s="544">
        <f t="shared" si="144"/>
        <v>2.2687060228436127</v>
      </c>
      <c r="L91" s="150">
        <f t="shared" si="127"/>
        <v>0.49457734571973888</v>
      </c>
    </row>
    <row r="92" spans="1:12" ht="20.100000000000001" customHeight="1" x14ac:dyDescent="0.25">
      <c r="A92" s="57"/>
      <c r="B92" s="2" t="s">
        <v>67</v>
      </c>
      <c r="C92" s="519">
        <f t="shared" ref="C92:J92" si="145">C59/C26</f>
        <v>2.2427271848746191</v>
      </c>
      <c r="D92" s="520">
        <f t="shared" si="145"/>
        <v>2.2389405647573151</v>
      </c>
      <c r="E92" s="520">
        <f t="shared" si="145"/>
        <v>2.3500339940941997</v>
      </c>
      <c r="F92" s="520">
        <f t="shared" si="145"/>
        <v>2.3408639069507524</v>
      </c>
      <c r="G92" s="520">
        <f t="shared" si="145"/>
        <v>1.9631422278221544</v>
      </c>
      <c r="H92" s="520">
        <f t="shared" si="145"/>
        <v>1.8596774905148163</v>
      </c>
      <c r="I92" s="53">
        <f t="shared" si="145"/>
        <v>1.5017755876909948</v>
      </c>
      <c r="J92" s="192">
        <f t="shared" si="145"/>
        <v>2.2347295202438882</v>
      </c>
      <c r="K92" s="7"/>
      <c r="L92" s="293">
        <f t="shared" si="127"/>
        <v>0.48805822824688627</v>
      </c>
    </row>
    <row r="93" spans="1:12" ht="20.100000000000001" customHeight="1" x14ac:dyDescent="0.25">
      <c r="A93" s="57"/>
      <c r="B93" s="2" t="s">
        <v>68</v>
      </c>
      <c r="C93" s="53">
        <f t="shared" ref="C93:J93" si="146">C60/C27</f>
        <v>4.8119940048809466</v>
      </c>
      <c r="D93" s="41">
        <f t="shared" si="146"/>
        <v>4.9373233152999569</v>
      </c>
      <c r="E93" s="41">
        <f t="shared" si="146"/>
        <v>4.624503000994995</v>
      </c>
      <c r="F93" s="41">
        <f t="shared" si="146"/>
        <v>4.4451995202647794</v>
      </c>
      <c r="G93" s="41">
        <f t="shared" si="146"/>
        <v>4.0724277129658715</v>
      </c>
      <c r="H93" s="41">
        <f t="shared" si="146"/>
        <v>4.1275075911144006</v>
      </c>
      <c r="I93" s="53">
        <f t="shared" si="146"/>
        <v>3.8251884000488161</v>
      </c>
      <c r="J93" s="192">
        <f t="shared" si="146"/>
        <v>4.216182604356014</v>
      </c>
      <c r="K93" s="6"/>
      <c r="L93" s="43">
        <f t="shared" si="127"/>
        <v>0.10221567238419109</v>
      </c>
    </row>
    <row r="94" spans="1:12" ht="20.100000000000001" customHeight="1" x14ac:dyDescent="0.25">
      <c r="A94" s="57"/>
      <c r="B94" s="2" t="s">
        <v>75</v>
      </c>
      <c r="C94" s="53">
        <f t="shared" ref="C94:J94" si="147">C61/C28</f>
        <v>1.2000470560555261</v>
      </c>
      <c r="D94" s="41">
        <f t="shared" si="147"/>
        <v>1.7223988223497535</v>
      </c>
      <c r="E94" s="41">
        <f t="shared" si="147"/>
        <v>1.7286945464820571</v>
      </c>
      <c r="F94" s="41">
        <f t="shared" si="147"/>
        <v>1.3893143608102596</v>
      </c>
      <c r="G94" s="41">
        <f t="shared" si="147"/>
        <v>1.3579765551814063</v>
      </c>
      <c r="H94" s="41">
        <f t="shared" si="147"/>
        <v>1.3550977370427448</v>
      </c>
      <c r="I94" s="53">
        <f t="shared" si="147"/>
        <v>1.240547063555913</v>
      </c>
      <c r="J94" s="192">
        <f t="shared" si="147"/>
        <v>1.3795395590142672</v>
      </c>
      <c r="K94" s="6"/>
      <c r="L94" s="43">
        <f t="shared" si="127"/>
        <v>0.11204129173458767</v>
      </c>
    </row>
    <row r="95" spans="1:12" ht="20.100000000000001" customHeight="1" x14ac:dyDescent="0.25">
      <c r="A95" s="57"/>
      <c r="B95" s="2" t="s">
        <v>69</v>
      </c>
      <c r="C95" s="53">
        <f t="shared" ref="C95:J95" si="148">C62/C29</f>
        <v>2.9827863289603198</v>
      </c>
      <c r="D95" s="41">
        <f t="shared" si="148"/>
        <v>3.0487845331072214</v>
      </c>
      <c r="E95" s="41">
        <f t="shared" si="148"/>
        <v>2.9918251668235269</v>
      </c>
      <c r="F95" s="41">
        <f t="shared" si="148"/>
        <v>3.1644058663513017</v>
      </c>
      <c r="G95" s="41">
        <f t="shared" si="148"/>
        <v>2.8901628820652872</v>
      </c>
      <c r="H95" s="41">
        <f t="shared" si="148"/>
        <v>2.8484283041543144</v>
      </c>
      <c r="I95" s="53">
        <f t="shared" si="148"/>
        <v>2.3641227383894861</v>
      </c>
      <c r="J95" s="192">
        <f t="shared" si="148"/>
        <v>3.34193771652799</v>
      </c>
      <c r="K95" s="6"/>
      <c r="L95" s="43">
        <f t="shared" si="127"/>
        <v>0.41360584298792452</v>
      </c>
    </row>
    <row r="96" spans="1:12" ht="20.100000000000001" customHeight="1" x14ac:dyDescent="0.25">
      <c r="A96" s="57"/>
      <c r="B96" s="2" t="s">
        <v>70</v>
      </c>
      <c r="C96" s="53">
        <f t="shared" ref="C96:J96" si="149">C63/C30</f>
        <v>1.9168367074143802</v>
      </c>
      <c r="D96" s="41">
        <f t="shared" si="149"/>
        <v>1.9705822616759467</v>
      </c>
      <c r="E96" s="41">
        <f t="shared" si="149"/>
        <v>2.2863621517907782</v>
      </c>
      <c r="F96" s="41">
        <f t="shared" si="149"/>
        <v>2.3450719574843908</v>
      </c>
      <c r="G96" s="41">
        <f t="shared" si="149"/>
        <v>1.8357140169523412</v>
      </c>
      <c r="H96" s="41">
        <f t="shared" si="149"/>
        <v>1.6036996965049355</v>
      </c>
      <c r="I96" s="53">
        <f t="shared" si="149"/>
        <v>1.261401860497235</v>
      </c>
      <c r="J96" s="192">
        <f t="shared" si="149"/>
        <v>2.2081176917249934</v>
      </c>
      <c r="K96" s="6"/>
      <c r="L96" s="43">
        <f t="shared" si="127"/>
        <v>0.75052674399463004</v>
      </c>
    </row>
    <row r="97" spans="1:12" ht="20.100000000000001" customHeight="1" x14ac:dyDescent="0.25">
      <c r="A97" s="57"/>
      <c r="B97" s="321" t="s">
        <v>93</v>
      </c>
      <c r="C97" s="53"/>
      <c r="D97" s="41"/>
      <c r="E97" s="41"/>
      <c r="F97" s="41"/>
      <c r="G97" s="41"/>
      <c r="H97" s="41">
        <f t="shared" ref="C97:J97" si="150">H64/H31</f>
        <v>5.4958134666821721</v>
      </c>
      <c r="I97" s="53">
        <f t="shared" si="150"/>
        <v>4.6415094339622645</v>
      </c>
      <c r="J97" s="192">
        <f t="shared" si="150"/>
        <v>5.3183856502242151</v>
      </c>
      <c r="K97" s="6"/>
      <c r="L97" s="43">
        <f t="shared" si="127"/>
        <v>0.14583105472310318</v>
      </c>
    </row>
    <row r="98" spans="1:12" ht="20.100000000000001" customHeight="1" x14ac:dyDescent="0.25">
      <c r="A98" s="57"/>
      <c r="B98" s="2" t="s">
        <v>71</v>
      </c>
      <c r="C98" s="53"/>
      <c r="D98" s="41"/>
      <c r="E98" s="41">
        <f t="shared" ref="C98:J98" si="151">E65/E32</f>
        <v>1.7142857142857142</v>
      </c>
      <c r="F98" s="41">
        <f t="shared" si="151"/>
        <v>3.3018050541516244</v>
      </c>
      <c r="G98" s="41">
        <f t="shared" si="151"/>
        <v>3.4791666666666665</v>
      </c>
      <c r="H98" s="41"/>
      <c r="I98" s="53"/>
      <c r="J98" s="192"/>
      <c r="K98" s="6"/>
      <c r="L98" s="43"/>
    </row>
    <row r="99" spans="1:12" ht="20.100000000000001" customHeight="1" thickBot="1" x14ac:dyDescent="0.3">
      <c r="A99" s="167"/>
      <c r="B99" s="168" t="s">
        <v>73</v>
      </c>
      <c r="C99" s="54">
        <f t="shared" ref="C99:J99" si="152">C66/C33</f>
        <v>0.82204908168838542</v>
      </c>
      <c r="D99" s="42">
        <f t="shared" si="152"/>
        <v>0.83867744257933441</v>
      </c>
      <c r="E99" s="42">
        <f t="shared" si="152"/>
        <v>1.0055573488595</v>
      </c>
      <c r="F99" s="42">
        <f t="shared" si="152"/>
        <v>1.0264779403275612</v>
      </c>
      <c r="G99" s="42">
        <f t="shared" si="152"/>
        <v>0.93995885129227463</v>
      </c>
      <c r="H99" s="42">
        <f t="shared" si="152"/>
        <v>0.91412910102734568</v>
      </c>
      <c r="I99" s="54">
        <f t="shared" si="152"/>
        <v>0.91337895340726649</v>
      </c>
      <c r="J99" s="281">
        <f t="shared" si="152"/>
        <v>0.96525525859179884</v>
      </c>
      <c r="K99" s="7"/>
      <c r="L99" s="47">
        <f t="shared" si="127"/>
        <v>5.6796037385154444E-2</v>
      </c>
    </row>
    <row r="100" spans="1:12" ht="20.100000000000001" customHeight="1" x14ac:dyDescent="0.25"/>
    <row r="101" spans="1:12" ht="15.75" x14ac:dyDescent="0.25">
      <c r="A101" s="118" t="s">
        <v>41</v>
      </c>
    </row>
  </sheetData>
  <mergeCells count="41">
    <mergeCell ref="U5:V5"/>
    <mergeCell ref="A5:B6"/>
    <mergeCell ref="C5:C6"/>
    <mergeCell ref="D5:D6"/>
    <mergeCell ref="E5:E6"/>
    <mergeCell ref="H5:H6"/>
    <mergeCell ref="I5:J5"/>
    <mergeCell ref="L5:L6"/>
    <mergeCell ref="M5:M6"/>
    <mergeCell ref="N5:N6"/>
    <mergeCell ref="Q5:Q6"/>
    <mergeCell ref="R5:S5"/>
    <mergeCell ref="G5:G6"/>
    <mergeCell ref="P5:P6"/>
    <mergeCell ref="O5:O6"/>
    <mergeCell ref="F5:F6"/>
    <mergeCell ref="U38:V38"/>
    <mergeCell ref="A38:B39"/>
    <mergeCell ref="C38:C39"/>
    <mergeCell ref="D38:D39"/>
    <mergeCell ref="E38:E39"/>
    <mergeCell ref="H38:H39"/>
    <mergeCell ref="I38:J38"/>
    <mergeCell ref="L38:L39"/>
    <mergeCell ref="M38:M39"/>
    <mergeCell ref="N38:N39"/>
    <mergeCell ref="Q38:Q39"/>
    <mergeCell ref="R38:S38"/>
    <mergeCell ref="G38:G39"/>
    <mergeCell ref="P38:P39"/>
    <mergeCell ref="F38:F39"/>
    <mergeCell ref="O38:O39"/>
    <mergeCell ref="L71:L72"/>
    <mergeCell ref="A71:B72"/>
    <mergeCell ref="C71:C72"/>
    <mergeCell ref="D71:D72"/>
    <mergeCell ref="E71:E72"/>
    <mergeCell ref="H71:H72"/>
    <mergeCell ref="I71:J71"/>
    <mergeCell ref="G71:G72"/>
    <mergeCell ref="F71:F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U7:V33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U40:V66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L73:L99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/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01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/>
  <dimension ref="B2:O51"/>
  <sheetViews>
    <sheetView showGridLines="0" showRowColHeaders="0" topLeftCell="A25" zoomScale="80" zoomScaleNormal="80" workbookViewId="0">
      <selection activeCell="M9" sqref="M9"/>
    </sheetView>
  </sheetViews>
  <sheetFormatPr defaultRowHeight="16.5" x14ac:dyDescent="0.3"/>
  <cols>
    <col min="1" max="1" width="3.140625" style="62" customWidth="1"/>
    <col min="2" max="3" width="9.140625" style="62"/>
    <col min="4" max="4" width="5.5703125" style="62" customWidth="1"/>
    <col min="5" max="7" width="9.140625" style="62"/>
    <col min="8" max="8" width="12.85546875" style="62" customWidth="1"/>
    <col min="9" max="10" width="9.140625" style="62"/>
    <col min="11" max="11" width="9.140625" style="62" customWidth="1"/>
    <col min="12" max="12" width="10" style="62" customWidth="1"/>
    <col min="13" max="13" width="13.7109375" style="70" customWidth="1"/>
    <col min="14" max="16384" width="9.140625" style="62"/>
  </cols>
  <sheetData>
    <row r="2" spans="2:13" ht="11.25" customHeight="1" x14ac:dyDescent="0.3">
      <c r="B2" s="446" t="s">
        <v>30</v>
      </c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88"/>
    </row>
    <row r="3" spans="2:13" ht="11.25" customHeight="1" x14ac:dyDescent="0.3"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88"/>
    </row>
    <row r="4" spans="2:13" ht="11.25" customHeight="1" x14ac:dyDescent="0.3">
      <c r="B4" s="447" t="s">
        <v>86</v>
      </c>
      <c r="C4" s="447"/>
      <c r="D4" s="448" t="s">
        <v>87</v>
      </c>
      <c r="E4" s="449"/>
      <c r="F4" s="449"/>
      <c r="G4" s="449"/>
      <c r="H4" s="449"/>
      <c r="I4" s="449"/>
      <c r="J4" s="449"/>
      <c r="K4" s="449"/>
      <c r="L4" s="89"/>
      <c r="M4" s="90"/>
    </row>
    <row r="5" spans="2:13" ht="11.25" customHeight="1" x14ac:dyDescent="0.3">
      <c r="B5" s="447"/>
      <c r="C5" s="447"/>
      <c r="D5" s="449"/>
      <c r="E5" s="449"/>
      <c r="F5" s="449"/>
      <c r="G5" s="449"/>
      <c r="H5" s="449"/>
      <c r="I5" s="449"/>
      <c r="J5" s="449"/>
      <c r="K5" s="449"/>
      <c r="L5" s="89"/>
      <c r="M5" s="91"/>
    </row>
    <row r="6" spans="2:13" x14ac:dyDescent="0.3">
      <c r="D6" s="63"/>
      <c r="E6" s="63"/>
      <c r="F6" s="63"/>
      <c r="G6" s="63"/>
      <c r="H6" s="63"/>
      <c r="I6" s="63"/>
      <c r="J6" s="63"/>
      <c r="K6" s="63"/>
      <c r="L6" s="63"/>
      <c r="M6" s="64"/>
    </row>
    <row r="7" spans="2:13" ht="25.5" customHeight="1" x14ac:dyDescent="0.3">
      <c r="B7" s="442" t="s">
        <v>31</v>
      </c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</row>
    <row r="8" spans="2:13" ht="16.5" customHeight="1" x14ac:dyDescent="0.3">
      <c r="B8" s="450"/>
      <c r="C8" s="451"/>
      <c r="D8" s="451"/>
      <c r="E8" s="63"/>
      <c r="F8" s="63"/>
      <c r="G8" s="63"/>
      <c r="H8" s="63"/>
      <c r="I8" s="63"/>
      <c r="J8" s="63"/>
      <c r="K8" s="63"/>
      <c r="L8" s="63"/>
      <c r="M8" s="65" t="s">
        <v>32</v>
      </c>
    </row>
    <row r="9" spans="2:13" ht="20.100000000000001" customHeight="1" x14ac:dyDescent="0.3">
      <c r="B9" s="451"/>
      <c r="C9" s="451"/>
      <c r="D9" s="451"/>
      <c r="E9" s="440" t="s">
        <v>33</v>
      </c>
      <c r="F9" s="440"/>
      <c r="G9" s="445">
        <f>'2'!T9</f>
        <v>0.11947266714235245</v>
      </c>
      <c r="H9" s="445"/>
      <c r="I9" s="75" t="s">
        <v>34</v>
      </c>
      <c r="J9" s="76"/>
      <c r="K9" s="160">
        <f>'3'!T9</f>
        <v>6.8869811914165122E-2</v>
      </c>
      <c r="L9" s="84">
        <f>'3'!T9</f>
        <v>6.8869811914165122E-2</v>
      </c>
      <c r="M9" s="81">
        <f>'5'!S7</f>
        <v>0.44232758352612905</v>
      </c>
    </row>
    <row r="10" spans="2:13" ht="19.5" customHeight="1" x14ac:dyDescent="0.3">
      <c r="B10" s="451"/>
      <c r="C10" s="451"/>
      <c r="D10" s="451"/>
      <c r="E10" s="440"/>
      <c r="F10" s="440"/>
      <c r="G10" s="445"/>
      <c r="H10" s="445"/>
      <c r="I10" s="75" t="s">
        <v>35</v>
      </c>
      <c r="J10" s="76"/>
      <c r="K10" s="160">
        <f>'4'!T9</f>
        <v>0.16314999510638792</v>
      </c>
      <c r="L10" s="84">
        <f>'4'!T9</f>
        <v>0.16314999510638792</v>
      </c>
      <c r="M10" s="81">
        <f>'5'!S21</f>
        <v>0.55767241647387089</v>
      </c>
    </row>
    <row r="11" spans="2:13" ht="20.100000000000001" customHeight="1" x14ac:dyDescent="0.35">
      <c r="B11" s="451"/>
      <c r="C11" s="451"/>
      <c r="D11" s="451"/>
      <c r="E11" s="66"/>
      <c r="F11" s="66"/>
      <c r="G11" s="78"/>
      <c r="H11" s="79"/>
      <c r="I11" s="63"/>
      <c r="J11" s="63"/>
      <c r="K11" s="63"/>
      <c r="L11" s="85"/>
      <c r="M11" s="67"/>
    </row>
    <row r="12" spans="2:13" ht="20.100000000000001" customHeight="1" x14ac:dyDescent="0.3">
      <c r="B12" s="451"/>
      <c r="C12" s="451"/>
      <c r="D12" s="451"/>
      <c r="E12" s="440" t="s">
        <v>36</v>
      </c>
      <c r="F12" s="440"/>
      <c r="G12" s="445">
        <f>'2'!T18</f>
        <v>0.51237805886402155</v>
      </c>
      <c r="H12" s="445"/>
      <c r="I12" s="75" t="s">
        <v>34</v>
      </c>
      <c r="J12" s="76"/>
      <c r="K12" s="160">
        <f>'5'!U31</f>
        <v>0.41465591950690528</v>
      </c>
      <c r="L12" s="84">
        <f>K12</f>
        <v>0.41465591950690528</v>
      </c>
      <c r="M12" s="81">
        <f>'5'!S31</f>
        <v>0.65313829370717091</v>
      </c>
    </row>
    <row r="13" spans="2:13" ht="20.100000000000001" customHeight="1" x14ac:dyDescent="0.3">
      <c r="B13" s="451"/>
      <c r="C13" s="451"/>
      <c r="D13" s="451"/>
      <c r="E13" s="440"/>
      <c r="F13" s="440"/>
      <c r="G13" s="445"/>
      <c r="H13" s="445"/>
      <c r="I13" s="75" t="s">
        <v>35</v>
      </c>
      <c r="J13" s="76"/>
      <c r="K13" s="160">
        <f>'5'!U21</f>
        <v>0.16314999510638792</v>
      </c>
      <c r="L13" s="84">
        <f>'5'!U45</f>
        <v>0.73841763236003255</v>
      </c>
      <c r="M13" s="81">
        <f>'5'!S45</f>
        <v>0.34686170629282909</v>
      </c>
    </row>
    <row r="14" spans="2:13" ht="20.100000000000001" customHeight="1" x14ac:dyDescent="0.35">
      <c r="B14" s="451"/>
      <c r="C14" s="451"/>
      <c r="D14" s="451"/>
      <c r="E14" s="63"/>
      <c r="F14" s="66"/>
      <c r="G14" s="78"/>
      <c r="H14" s="80"/>
      <c r="I14" s="63"/>
      <c r="J14" s="63"/>
      <c r="K14" s="63"/>
      <c r="L14" s="85"/>
      <c r="M14" s="64"/>
    </row>
    <row r="15" spans="2:13" ht="20.100000000000001" customHeight="1" x14ac:dyDescent="0.3">
      <c r="B15" s="451"/>
      <c r="C15" s="451"/>
      <c r="D15" s="451"/>
      <c r="E15" s="440" t="s">
        <v>37</v>
      </c>
      <c r="F15" s="440"/>
      <c r="G15" s="445">
        <f>'2'!K27</f>
        <v>0.35097363540337978</v>
      </c>
      <c r="H15" s="445"/>
      <c r="I15" s="75" t="s">
        <v>34</v>
      </c>
      <c r="J15" s="76"/>
      <c r="K15" s="160">
        <f>'5'!L55</f>
        <v>0.32352234752874975</v>
      </c>
      <c r="L15" s="84">
        <f>K15</f>
        <v>0.32352234752874975</v>
      </c>
      <c r="M15" s="77"/>
    </row>
    <row r="16" spans="2:13" ht="20.100000000000001" customHeight="1" x14ac:dyDescent="0.3">
      <c r="B16" s="451"/>
      <c r="C16" s="451"/>
      <c r="D16" s="451"/>
      <c r="E16" s="440"/>
      <c r="F16" s="440"/>
      <c r="G16" s="445"/>
      <c r="H16" s="445"/>
      <c r="I16" s="75" t="s">
        <v>35</v>
      </c>
      <c r="J16" s="76"/>
      <c r="K16" s="160">
        <f>'5'!L69</f>
        <v>0.49457734571973888</v>
      </c>
      <c r="L16" s="84">
        <f>K16</f>
        <v>0.49457734571973888</v>
      </c>
      <c r="M16" s="77"/>
    </row>
    <row r="17" spans="2:13" ht="11.25" customHeight="1" x14ac:dyDescent="0.3">
      <c r="B17" s="451"/>
      <c r="C17" s="451"/>
      <c r="D17" s="451"/>
      <c r="E17" s="63"/>
      <c r="F17" s="63"/>
      <c r="G17" s="63"/>
      <c r="H17" s="63"/>
      <c r="I17" s="63"/>
      <c r="J17" s="63"/>
      <c r="K17" s="63"/>
      <c r="L17" s="63"/>
      <c r="M17" s="64"/>
    </row>
    <row r="18" spans="2:13" ht="11.25" customHeight="1" x14ac:dyDescent="0.3"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4"/>
    </row>
    <row r="19" spans="2:13" ht="11.25" customHeight="1" x14ac:dyDescent="0.3"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9"/>
    </row>
    <row r="20" spans="2:13" ht="11.25" customHeight="1" x14ac:dyDescent="0.3"/>
    <row r="21" spans="2:13" ht="11.25" customHeight="1" x14ac:dyDescent="0.3"/>
    <row r="22" spans="2:13" ht="25.5" customHeight="1" x14ac:dyDescent="0.3">
      <c r="B22" s="442" t="s">
        <v>38</v>
      </c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</row>
    <row r="23" spans="2:13" x14ac:dyDescent="0.3">
      <c r="B23" s="444"/>
      <c r="C23" s="444"/>
      <c r="D23" s="444"/>
      <c r="E23" s="63"/>
      <c r="F23" s="63"/>
      <c r="G23" s="63"/>
      <c r="H23" s="63"/>
      <c r="I23" s="63"/>
      <c r="J23" s="63"/>
      <c r="K23" s="63"/>
      <c r="L23" s="63"/>
      <c r="M23" s="65" t="s">
        <v>32</v>
      </c>
    </row>
    <row r="24" spans="2:13" ht="20.100000000000001" customHeight="1" x14ac:dyDescent="0.3">
      <c r="B24" s="444"/>
      <c r="C24" s="444"/>
      <c r="D24" s="444"/>
      <c r="E24" s="440" t="s">
        <v>33</v>
      </c>
      <c r="F24" s="440"/>
      <c r="G24" s="445">
        <f>'6'!U24</f>
        <v>-0.12097575343019804</v>
      </c>
      <c r="H24" s="445"/>
      <c r="I24" s="75" t="s">
        <v>34</v>
      </c>
      <c r="J24" s="76"/>
      <c r="K24" s="160">
        <f>'6'!U7</f>
        <v>-0.11767458653919632</v>
      </c>
      <c r="L24" s="84">
        <f>K24</f>
        <v>-0.11767458653919632</v>
      </c>
      <c r="M24" s="81">
        <f>'6'!Q7</f>
        <v>0.48078276271721659</v>
      </c>
    </row>
    <row r="25" spans="2:13" ht="20.100000000000001" customHeight="1" x14ac:dyDescent="0.3">
      <c r="B25" s="444"/>
      <c r="C25" s="444"/>
      <c r="D25" s="444"/>
      <c r="E25" s="440"/>
      <c r="F25" s="440"/>
      <c r="G25" s="445"/>
      <c r="H25" s="445"/>
      <c r="I25" s="75" t="s">
        <v>35</v>
      </c>
      <c r="J25" s="76"/>
      <c r="K25" s="160">
        <f>'6'!U21</f>
        <v>-0.12390121990409751</v>
      </c>
      <c r="L25" s="84">
        <f>K25</f>
        <v>-0.12390121990409751</v>
      </c>
      <c r="M25" s="81">
        <f>'6'!Q21</f>
        <v>0.51921723728278346</v>
      </c>
    </row>
    <row r="26" spans="2:13" ht="20.100000000000001" customHeight="1" x14ac:dyDescent="0.3">
      <c r="B26" s="444"/>
      <c r="C26" s="444"/>
      <c r="D26" s="444"/>
      <c r="E26" s="66"/>
      <c r="F26" s="66"/>
      <c r="G26" s="66"/>
      <c r="H26" s="63"/>
      <c r="I26" s="71"/>
      <c r="J26" s="63"/>
      <c r="K26" s="63"/>
      <c r="L26" s="85"/>
      <c r="M26" s="83"/>
    </row>
    <row r="27" spans="2:13" ht="20.100000000000001" customHeight="1" x14ac:dyDescent="0.3">
      <c r="B27" s="444"/>
      <c r="C27" s="444"/>
      <c r="D27" s="444"/>
      <c r="E27" s="440" t="s">
        <v>36</v>
      </c>
      <c r="F27" s="440"/>
      <c r="G27" s="445">
        <f>'6'!U48</f>
        <v>-9.3486138332546778E-2</v>
      </c>
      <c r="H27" s="445"/>
      <c r="I27" s="75" t="s">
        <v>34</v>
      </c>
      <c r="J27" s="76"/>
      <c r="K27" s="160">
        <f>'6'!U31</f>
        <v>-8.1588584881016293E-2</v>
      </c>
      <c r="L27" s="84">
        <f>K27</f>
        <v>-8.1588584881016293E-2</v>
      </c>
      <c r="M27" s="81">
        <f>'6'!Q31</f>
        <v>0.73085436676766935</v>
      </c>
    </row>
    <row r="28" spans="2:13" ht="20.100000000000001" customHeight="1" x14ac:dyDescent="0.3">
      <c r="B28" s="444"/>
      <c r="C28" s="444"/>
      <c r="D28" s="444"/>
      <c r="E28" s="440"/>
      <c r="F28" s="440"/>
      <c r="G28" s="445"/>
      <c r="H28" s="445"/>
      <c r="I28" s="75" t="s">
        <v>35</v>
      </c>
      <c r="J28" s="76"/>
      <c r="K28" s="160">
        <f>'6'!U45</f>
        <v>-0.12388610158977133</v>
      </c>
      <c r="L28" s="84">
        <f>K28</f>
        <v>-0.12388610158977133</v>
      </c>
      <c r="M28" s="81">
        <f>'6'!Q45</f>
        <v>0.26914563323233065</v>
      </c>
    </row>
    <row r="29" spans="2:13" ht="20.100000000000001" customHeight="1" x14ac:dyDescent="0.3">
      <c r="B29" s="444"/>
      <c r="C29" s="444"/>
      <c r="D29" s="444"/>
      <c r="E29" s="63"/>
      <c r="F29" s="66"/>
      <c r="G29" s="72"/>
      <c r="H29" s="73"/>
      <c r="I29" s="71"/>
      <c r="J29" s="63"/>
      <c r="K29" s="63"/>
      <c r="L29" s="86"/>
      <c r="M29" s="64"/>
    </row>
    <row r="30" spans="2:13" ht="20.100000000000001" customHeight="1" x14ac:dyDescent="0.3">
      <c r="B30" s="444"/>
      <c r="C30" s="444"/>
      <c r="D30" s="444"/>
      <c r="E30" s="441" t="s">
        <v>37</v>
      </c>
      <c r="F30" s="441"/>
      <c r="G30" s="445">
        <f>'6'!L72</f>
        <v>3.1272874673165557E-2</v>
      </c>
      <c r="H30" s="445"/>
      <c r="I30" s="75" t="s">
        <v>34</v>
      </c>
      <c r="J30" s="76"/>
      <c r="K30" s="160">
        <f>'6'!L55</f>
        <v>4.0898744508148663E-2</v>
      </c>
      <c r="L30" s="84">
        <f>K30</f>
        <v>4.0898744508148663E-2</v>
      </c>
      <c r="M30" s="77"/>
    </row>
    <row r="31" spans="2:13" ht="20.100000000000001" customHeight="1" x14ac:dyDescent="0.3">
      <c r="B31" s="444"/>
      <c r="C31" s="444"/>
      <c r="D31" s="444"/>
      <c r="E31" s="441"/>
      <c r="F31" s="441"/>
      <c r="G31" s="445"/>
      <c r="H31" s="445"/>
      <c r="I31" s="75" t="s">
        <v>35</v>
      </c>
      <c r="J31" s="76"/>
      <c r="K31" s="160">
        <f>'6'!L69</f>
        <v>1.7256403809230488E-5</v>
      </c>
      <c r="L31" s="84">
        <f>K31</f>
        <v>1.7256403809230488E-5</v>
      </c>
      <c r="M31" s="77"/>
    </row>
    <row r="32" spans="2:13" ht="15.75" customHeight="1" x14ac:dyDescent="0.3">
      <c r="B32" s="444"/>
      <c r="C32" s="444"/>
      <c r="D32" s="444"/>
      <c r="E32" s="63"/>
      <c r="F32" s="63"/>
      <c r="G32" s="63"/>
      <c r="H32" s="63"/>
      <c r="I32" s="63"/>
      <c r="J32" s="63"/>
      <c r="K32" s="63"/>
      <c r="L32" s="63"/>
      <c r="M32" s="64"/>
    </row>
    <row r="33" spans="2:15" ht="12" customHeight="1" x14ac:dyDescent="0.3"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4"/>
    </row>
    <row r="34" spans="2:15" ht="12" customHeight="1" x14ac:dyDescent="0.3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9"/>
    </row>
    <row r="35" spans="2:15" ht="12" customHeight="1" x14ac:dyDescent="0.3"/>
    <row r="36" spans="2:15" ht="12" customHeight="1" x14ac:dyDescent="0.3"/>
    <row r="37" spans="2:15" ht="25.5" customHeight="1" x14ac:dyDescent="0.3">
      <c r="B37" s="442" t="s">
        <v>39</v>
      </c>
      <c r="C37" s="443"/>
      <c r="D37" s="443"/>
      <c r="E37" s="443"/>
      <c r="F37" s="443"/>
      <c r="G37" s="443"/>
      <c r="H37" s="443"/>
      <c r="I37" s="443"/>
      <c r="J37" s="443"/>
      <c r="K37" s="443"/>
      <c r="L37" s="443"/>
      <c r="M37" s="443"/>
    </row>
    <row r="38" spans="2:15" x14ac:dyDescent="0.3">
      <c r="B38" s="444"/>
      <c r="C38" s="444"/>
      <c r="D38" s="444"/>
      <c r="E38" s="63"/>
      <c r="F38" s="63"/>
      <c r="G38" s="63"/>
      <c r="H38" s="63"/>
      <c r="I38" s="63"/>
      <c r="J38" s="63"/>
      <c r="K38" s="63"/>
      <c r="L38" s="87"/>
      <c r="M38" s="65" t="s">
        <v>32</v>
      </c>
    </row>
    <row r="39" spans="2:15" ht="20.100000000000001" customHeight="1" x14ac:dyDescent="0.3">
      <c r="B39" s="444"/>
      <c r="C39" s="444"/>
      <c r="D39" s="444"/>
      <c r="E39" s="440" t="s">
        <v>33</v>
      </c>
      <c r="F39" s="440"/>
      <c r="G39" s="445">
        <f>'7'!U24</f>
        <v>4.2272441261604765</v>
      </c>
      <c r="H39" s="445"/>
      <c r="I39" s="75" t="s">
        <v>34</v>
      </c>
      <c r="J39" s="76"/>
      <c r="K39" s="160">
        <f>'7'!U7</f>
        <v>4.3319842529544124</v>
      </c>
      <c r="L39" s="84">
        <f>K39</f>
        <v>4.3319842529544124</v>
      </c>
      <c r="M39" s="81">
        <f>'7'!Q7</f>
        <v>0.38204845753323313</v>
      </c>
    </row>
    <row r="40" spans="2:15" ht="20.100000000000001" customHeight="1" x14ac:dyDescent="0.3">
      <c r="B40" s="444"/>
      <c r="C40" s="444"/>
      <c r="D40" s="444"/>
      <c r="E40" s="440"/>
      <c r="F40" s="440"/>
      <c r="G40" s="445"/>
      <c r="H40" s="445"/>
      <c r="I40" s="75" t="s">
        <v>35</v>
      </c>
      <c r="J40" s="76"/>
      <c r="K40" s="160">
        <f>'7'!U21</f>
        <v>4.1705461783661697</v>
      </c>
      <c r="L40" s="84">
        <f>K40</f>
        <v>4.1705461783661697</v>
      </c>
      <c r="M40" s="81">
        <f>'7'!Q21</f>
        <v>0.61795154246676687</v>
      </c>
    </row>
    <row r="41" spans="2:15" ht="20.100000000000001" customHeight="1" x14ac:dyDescent="0.3">
      <c r="B41" s="444"/>
      <c r="C41" s="444"/>
      <c r="D41" s="444"/>
      <c r="E41" s="66"/>
      <c r="F41" s="66"/>
      <c r="G41" s="72"/>
      <c r="H41" s="74"/>
      <c r="I41" s="71"/>
      <c r="J41" s="71"/>
      <c r="K41" s="63"/>
      <c r="L41" s="161"/>
      <c r="M41" s="83"/>
    </row>
    <row r="42" spans="2:15" ht="20.100000000000001" customHeight="1" x14ac:dyDescent="0.3">
      <c r="B42" s="444"/>
      <c r="C42" s="444"/>
      <c r="D42" s="444"/>
      <c r="E42" s="440" t="s">
        <v>36</v>
      </c>
      <c r="F42" s="440"/>
      <c r="G42" s="445">
        <f>'7'!U48</f>
        <v>4.7066060953495077</v>
      </c>
      <c r="H42" s="445"/>
      <c r="I42" s="75" t="s">
        <v>34</v>
      </c>
      <c r="J42" s="75"/>
      <c r="K42" s="160">
        <f>'7'!U31</f>
        <v>4.8515561448743778</v>
      </c>
      <c r="L42" s="84">
        <f>K42</f>
        <v>4.8515561448743778</v>
      </c>
      <c r="M42" s="81">
        <f>'7'!Q31</f>
        <v>0.60335731223895073</v>
      </c>
    </row>
    <row r="43" spans="2:15" ht="20.100000000000001" customHeight="1" x14ac:dyDescent="0.3">
      <c r="B43" s="444"/>
      <c r="C43" s="444"/>
      <c r="D43" s="444"/>
      <c r="E43" s="440"/>
      <c r="F43" s="440"/>
      <c r="G43" s="445"/>
      <c r="H43" s="445"/>
      <c r="I43" s="75" t="s">
        <v>35</v>
      </c>
      <c r="J43" s="75"/>
      <c r="K43" s="160">
        <f>'7'!U45</f>
        <v>4.5247178675411917</v>
      </c>
      <c r="L43" s="84">
        <f>K43</f>
        <v>4.5247178675411917</v>
      </c>
      <c r="M43" s="81">
        <f>'7'!Q45</f>
        <v>0.39664268776104927</v>
      </c>
    </row>
    <row r="44" spans="2:15" ht="20.100000000000001" customHeight="1" x14ac:dyDescent="0.3">
      <c r="B44" s="444"/>
      <c r="C44" s="444"/>
      <c r="D44" s="444"/>
      <c r="E44" s="63"/>
      <c r="F44" s="66"/>
      <c r="G44" s="72"/>
      <c r="H44" s="73"/>
      <c r="I44" s="71"/>
      <c r="J44" s="71"/>
      <c r="K44" s="63"/>
      <c r="L44" s="161"/>
      <c r="M44" s="64"/>
      <c r="N44" s="63"/>
      <c r="O44" s="63"/>
    </row>
    <row r="45" spans="2:15" ht="20.100000000000001" customHeight="1" x14ac:dyDescent="0.3">
      <c r="B45" s="444"/>
      <c r="C45" s="444"/>
      <c r="D45" s="444"/>
      <c r="E45" s="441" t="s">
        <v>37</v>
      </c>
      <c r="F45" s="441"/>
      <c r="G45" s="445">
        <f>'7'!L72</f>
        <v>9.1704530651246494E-2</v>
      </c>
      <c r="H45" s="445"/>
      <c r="I45" s="75" t="s">
        <v>34</v>
      </c>
      <c r="J45" s="75"/>
      <c r="K45" s="160">
        <f>'7'!L55</f>
        <v>9.7444378541079651E-2</v>
      </c>
      <c r="L45" s="84">
        <f>K45</f>
        <v>9.7444378541079651E-2</v>
      </c>
      <c r="M45" s="77"/>
      <c r="O45" s="63"/>
    </row>
    <row r="46" spans="2:15" ht="20.100000000000001" customHeight="1" x14ac:dyDescent="0.3">
      <c r="B46" s="444"/>
      <c r="C46" s="444"/>
      <c r="D46" s="444"/>
      <c r="E46" s="441"/>
      <c r="F46" s="441"/>
      <c r="G46" s="445"/>
      <c r="H46" s="445"/>
      <c r="I46" s="75" t="s">
        <v>35</v>
      </c>
      <c r="J46" s="75"/>
      <c r="K46" s="160">
        <f>'7'!L69</f>
        <v>6.8497925936121501E-2</v>
      </c>
      <c r="L46" s="84">
        <f>K46</f>
        <v>6.8497925936121501E-2</v>
      </c>
      <c r="M46" s="77"/>
    </row>
    <row r="47" spans="2:15" ht="15.75" customHeight="1" x14ac:dyDescent="0.3">
      <c r="B47" s="444"/>
      <c r="C47" s="444"/>
      <c r="D47" s="444"/>
      <c r="E47" s="73"/>
      <c r="F47" s="73"/>
      <c r="G47" s="63"/>
      <c r="H47" s="63"/>
      <c r="I47" s="63"/>
      <c r="J47" s="63"/>
      <c r="K47" s="63"/>
      <c r="L47" s="63"/>
      <c r="M47" s="64"/>
    </row>
    <row r="48" spans="2:15" ht="12" customHeight="1" x14ac:dyDescent="0.3">
      <c r="B48" s="403"/>
      <c r="C48" s="403"/>
      <c r="D48" s="403"/>
      <c r="E48" s="73"/>
      <c r="F48" s="73"/>
      <c r="G48" s="63"/>
      <c r="H48" s="63"/>
      <c r="I48" s="63"/>
      <c r="J48" s="63"/>
      <c r="K48" s="63"/>
      <c r="L48" s="63"/>
      <c r="M48" s="64"/>
    </row>
    <row r="49" spans="2:13" ht="12" customHeight="1" x14ac:dyDescent="0.3">
      <c r="B49" s="404"/>
      <c r="C49" s="404"/>
      <c r="D49" s="404"/>
      <c r="E49" s="405"/>
      <c r="F49" s="405"/>
      <c r="G49" s="406"/>
      <c r="H49" s="406"/>
      <c r="I49" s="406"/>
      <c r="J49" s="406"/>
      <c r="K49" s="406"/>
      <c r="L49" s="406"/>
      <c r="M49" s="407"/>
    </row>
    <row r="51" spans="2:13" x14ac:dyDescent="0.3">
      <c r="B51" s="106" t="s">
        <v>41</v>
      </c>
    </row>
  </sheetData>
  <mergeCells count="27"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 codeName="Folha4">
    <pageSetUpPr fitToPage="1"/>
  </sheetPr>
  <dimension ref="A1:U29"/>
  <sheetViews>
    <sheetView showGridLines="0" topLeftCell="A13" workbookViewId="0">
      <selection activeCell="I11" sqref="I11"/>
    </sheetView>
  </sheetViews>
  <sheetFormatPr defaultRowHeight="15" x14ac:dyDescent="0.25"/>
  <cols>
    <col min="1" max="1" width="25.140625" style="352" bestFit="1" customWidth="1"/>
    <col min="2" max="4" width="11.7109375" style="352" customWidth="1"/>
    <col min="5" max="5" width="12.7109375" style="352" customWidth="1"/>
    <col min="6" max="6" width="12.7109375" style="352" bestFit="1" customWidth="1"/>
    <col min="7" max="7" width="12.85546875" style="352" customWidth="1"/>
    <col min="8" max="9" width="12.7109375" style="352" customWidth="1"/>
    <col min="10" max="10" width="2.5703125" style="352" customWidth="1"/>
    <col min="11" max="18" width="10.7109375" style="352" customWidth="1"/>
    <col min="19" max="19" width="2.5703125" style="352" customWidth="1"/>
    <col min="20" max="21" width="10.5703125" style="352" customWidth="1"/>
    <col min="22" max="22" width="2.140625" style="352" customWidth="1"/>
    <col min="23" max="25" width="11.7109375" style="352" customWidth="1"/>
    <col min="26" max="30" width="9.140625" style="352"/>
    <col min="31" max="31" width="2.140625" style="352" customWidth="1"/>
    <col min="32" max="34" width="9.140625" style="352"/>
    <col min="35" max="35" width="11.42578125" style="352" customWidth="1"/>
    <col min="36" max="16384" width="9.140625" style="352"/>
  </cols>
  <sheetData>
    <row r="1" spans="1:21" x14ac:dyDescent="0.25">
      <c r="A1" s="371" t="s">
        <v>42</v>
      </c>
    </row>
    <row r="2" spans="1:21" x14ac:dyDescent="0.25">
      <c r="A2" s="371"/>
    </row>
    <row r="3" spans="1:21" x14ac:dyDescent="0.25">
      <c r="A3" s="371" t="s">
        <v>24</v>
      </c>
      <c r="K3" s="371" t="s">
        <v>26</v>
      </c>
      <c r="T3" s="371" t="s">
        <v>88</v>
      </c>
    </row>
    <row r="4" spans="1:21" ht="15.75" thickBot="1" x14ac:dyDescent="0.3">
      <c r="P4" s="402"/>
      <c r="Q4" s="401"/>
      <c r="R4" s="401"/>
    </row>
    <row r="5" spans="1:21" ht="20.25" customHeight="1" x14ac:dyDescent="0.25">
      <c r="A5" s="458" t="s">
        <v>46</v>
      </c>
      <c r="B5" s="452">
        <v>2016</v>
      </c>
      <c r="C5" s="454">
        <v>2017</v>
      </c>
      <c r="D5" s="471">
        <v>2018</v>
      </c>
      <c r="E5" s="471">
        <v>2019</v>
      </c>
      <c r="F5" s="454">
        <v>2020</v>
      </c>
      <c r="G5" s="464">
        <v>2021</v>
      </c>
      <c r="H5" s="460" t="s">
        <v>84</v>
      </c>
      <c r="I5" s="461"/>
      <c r="K5" s="456">
        <v>2016</v>
      </c>
      <c r="L5" s="454">
        <v>2017</v>
      </c>
      <c r="M5" s="454">
        <v>2018</v>
      </c>
      <c r="N5" s="454">
        <v>2019</v>
      </c>
      <c r="O5" s="454">
        <v>2020</v>
      </c>
      <c r="P5" s="469">
        <v>2021</v>
      </c>
      <c r="Q5" s="473" t="str">
        <f>H5</f>
        <v>janeiro - março</v>
      </c>
      <c r="R5" s="461"/>
      <c r="T5" s="466" t="s">
        <v>89</v>
      </c>
      <c r="U5" s="467"/>
    </row>
    <row r="6" spans="1:21" ht="20.25" customHeight="1" thickBot="1" x14ac:dyDescent="0.3">
      <c r="A6" s="459"/>
      <c r="B6" s="453"/>
      <c r="C6" s="455"/>
      <c r="D6" s="472"/>
      <c r="E6" s="472"/>
      <c r="F6" s="455"/>
      <c r="G6" s="465"/>
      <c r="H6" s="370">
        <v>2021</v>
      </c>
      <c r="I6" s="369">
        <v>2022</v>
      </c>
      <c r="K6" s="457">
        <v>2016</v>
      </c>
      <c r="L6" s="455">
        <v>2017</v>
      </c>
      <c r="M6" s="468"/>
      <c r="N6" s="468"/>
      <c r="O6" s="468">
        <v>2018</v>
      </c>
      <c r="P6" s="470"/>
      <c r="Q6" s="400">
        <f>H6</f>
        <v>2021</v>
      </c>
      <c r="R6" s="369">
        <f>I6</f>
        <v>2022</v>
      </c>
      <c r="T6" s="399" t="s">
        <v>0</v>
      </c>
      <c r="U6" s="398" t="s">
        <v>40</v>
      </c>
    </row>
    <row r="7" spans="1:21" ht="21.95" customHeight="1" x14ac:dyDescent="0.25">
      <c r="A7" s="366" t="s">
        <v>39</v>
      </c>
      <c r="B7" s="394">
        <v>73589682</v>
      </c>
      <c r="C7" s="393">
        <v>80208943</v>
      </c>
      <c r="D7" s="393">
        <v>81369316</v>
      </c>
      <c r="E7" s="373">
        <v>89195523</v>
      </c>
      <c r="F7" s="393">
        <v>49337607</v>
      </c>
      <c r="G7" s="391">
        <v>41798826</v>
      </c>
      <c r="H7" s="373">
        <v>3092696</v>
      </c>
      <c r="I7" s="391">
        <v>16166613</v>
      </c>
      <c r="K7" s="390">
        <f t="shared" ref="K7:R7" si="0">B7/B9</f>
        <v>0.28645210339566635</v>
      </c>
      <c r="L7" s="397">
        <f t="shared" si="0"/>
        <v>0.29996382809659872</v>
      </c>
      <c r="M7" s="397">
        <f t="shared" si="0"/>
        <v>0.30810715382130371</v>
      </c>
      <c r="N7" s="397">
        <f t="shared" si="0"/>
        <v>0.32051295268452001</v>
      </c>
      <c r="O7" s="397">
        <f t="shared" si="0"/>
        <v>0.19677732192099798</v>
      </c>
      <c r="P7" s="388">
        <f t="shared" si="0"/>
        <v>0.1680926511536599</v>
      </c>
      <c r="Q7" s="372">
        <f t="shared" si="0"/>
        <v>5.5296746627876585E-2</v>
      </c>
      <c r="R7" s="387">
        <f t="shared" si="0"/>
        <v>0.2582069309050174</v>
      </c>
      <c r="T7" s="396">
        <f>(I7-H7)/H7</f>
        <v>4.2273527692343507</v>
      </c>
      <c r="U7" s="395">
        <f>(R7-Q7)*100</f>
        <v>20.291018427714079</v>
      </c>
    </row>
    <row r="8" spans="1:21" ht="21.95" customHeight="1" thickBot="1" x14ac:dyDescent="0.3">
      <c r="A8" s="366" t="s">
        <v>38</v>
      </c>
      <c r="B8" s="394">
        <v>183310795</v>
      </c>
      <c r="C8" s="393">
        <v>187186441</v>
      </c>
      <c r="D8" s="408">
        <v>182724896</v>
      </c>
      <c r="E8" s="373">
        <v>189094394</v>
      </c>
      <c r="F8" s="393">
        <v>201390508</v>
      </c>
      <c r="G8" s="392">
        <v>206866572</v>
      </c>
      <c r="H8" s="373">
        <v>52836381</v>
      </c>
      <c r="I8" s="391">
        <v>46444460</v>
      </c>
      <c r="K8" s="390">
        <f t="shared" ref="K8:R8" si="1">B8/B9</f>
        <v>0.71354789660433371</v>
      </c>
      <c r="L8" s="389">
        <f t="shared" si="1"/>
        <v>0.70003617190340128</v>
      </c>
      <c r="M8" s="389">
        <f t="shared" si="1"/>
        <v>0.69189284617869629</v>
      </c>
      <c r="N8" s="389">
        <f t="shared" si="1"/>
        <v>0.67948704731548004</v>
      </c>
      <c r="O8" s="389">
        <f t="shared" si="1"/>
        <v>0.80322267807900205</v>
      </c>
      <c r="P8" s="388">
        <f t="shared" si="1"/>
        <v>0.8319073488463401</v>
      </c>
      <c r="Q8" s="372">
        <f t="shared" si="1"/>
        <v>0.94470325337212346</v>
      </c>
      <c r="R8" s="387">
        <f t="shared" si="1"/>
        <v>0.74179306909498266</v>
      </c>
      <c r="T8" s="386">
        <f>(I8-H8)/H8</f>
        <v>-0.12097575343019804</v>
      </c>
      <c r="U8" s="385">
        <f>(R8-Q8)*100</f>
        <v>-20.291018427714079</v>
      </c>
    </row>
    <row r="9" spans="1:21" ht="21.95" customHeight="1" thickBot="1" x14ac:dyDescent="0.3">
      <c r="A9" s="359" t="s">
        <v>23</v>
      </c>
      <c r="B9" s="384">
        <f t="shared" ref="B9:I9" si="2">SUM(B7:B8)</f>
        <v>256900477</v>
      </c>
      <c r="C9" s="383">
        <f t="shared" si="2"/>
        <v>267395384</v>
      </c>
      <c r="D9" s="383">
        <f t="shared" si="2"/>
        <v>264094212</v>
      </c>
      <c r="E9" s="383">
        <f t="shared" si="2"/>
        <v>278289917</v>
      </c>
      <c r="F9" s="383">
        <f t="shared" si="2"/>
        <v>250728115</v>
      </c>
      <c r="G9" s="383">
        <f t="shared" si="2"/>
        <v>248665398</v>
      </c>
      <c r="H9" s="382">
        <f t="shared" si="2"/>
        <v>55929077</v>
      </c>
      <c r="I9" s="381">
        <f t="shared" si="2"/>
        <v>62611073</v>
      </c>
      <c r="K9" s="380">
        <f t="shared" ref="K9:R9" si="3">K7+K8</f>
        <v>1</v>
      </c>
      <c r="L9" s="379">
        <f t="shared" si="3"/>
        <v>1</v>
      </c>
      <c r="M9" s="379">
        <f t="shared" si="3"/>
        <v>1</v>
      </c>
      <c r="N9" s="379">
        <f t="shared" ref="N9" si="4">N7+N8</f>
        <v>1</v>
      </c>
      <c r="O9" s="379">
        <f t="shared" si="3"/>
        <v>1</v>
      </c>
      <c r="P9" s="378">
        <f t="shared" si="3"/>
        <v>1</v>
      </c>
      <c r="Q9" s="377">
        <f t="shared" si="3"/>
        <v>1</v>
      </c>
      <c r="R9" s="376">
        <f t="shared" si="3"/>
        <v>1</v>
      </c>
      <c r="T9" s="375">
        <f>(I9-H9)/H9</f>
        <v>0.11947266714235245</v>
      </c>
      <c r="U9" s="374">
        <f>(R9-Q9)*100</f>
        <v>0</v>
      </c>
    </row>
    <row r="11" spans="1:21" x14ac:dyDescent="0.25">
      <c r="H11" s="373"/>
    </row>
    <row r="12" spans="1:21" x14ac:dyDescent="0.25">
      <c r="A12" s="371" t="s">
        <v>25</v>
      </c>
      <c r="I12" s="372"/>
      <c r="K12" s="371" t="s">
        <v>27</v>
      </c>
      <c r="T12" s="371" t="str">
        <f>T3</f>
        <v>VARIAÇÃO (JAN.-MAR)</v>
      </c>
    </row>
    <row r="13" spans="1:21" ht="15.75" thickBot="1" x14ac:dyDescent="0.3"/>
    <row r="14" spans="1:21" ht="20.25" customHeight="1" x14ac:dyDescent="0.25">
      <c r="A14" s="458" t="str">
        <f>A5</f>
        <v>CERTIFICADO + NÃO CERTIFICADO</v>
      </c>
      <c r="B14" s="452">
        <v>2016</v>
      </c>
      <c r="C14" s="454">
        <v>2017</v>
      </c>
      <c r="D14" s="454">
        <v>2018</v>
      </c>
      <c r="E14" s="454">
        <v>2019</v>
      </c>
      <c r="F14" s="454">
        <v>2020</v>
      </c>
      <c r="G14" s="464">
        <v>2021</v>
      </c>
      <c r="H14" s="460" t="str">
        <f>H5</f>
        <v>janeiro - março</v>
      </c>
      <c r="I14" s="461"/>
      <c r="K14" s="456">
        <v>2016</v>
      </c>
      <c r="L14" s="454">
        <v>2017</v>
      </c>
      <c r="M14" s="454">
        <v>2018</v>
      </c>
      <c r="N14" s="454">
        <v>2019</v>
      </c>
      <c r="O14" s="454">
        <v>2020</v>
      </c>
      <c r="P14" s="469">
        <v>2021</v>
      </c>
      <c r="Q14" s="473" t="str">
        <f>H5</f>
        <v>janeiro - março</v>
      </c>
      <c r="R14" s="461"/>
      <c r="T14" s="466" t="s">
        <v>89</v>
      </c>
      <c r="U14" s="467"/>
    </row>
    <row r="15" spans="1:21" ht="20.25" customHeight="1" thickBot="1" x14ac:dyDescent="0.3">
      <c r="A15" s="459"/>
      <c r="B15" s="453"/>
      <c r="C15" s="455"/>
      <c r="D15" s="455"/>
      <c r="E15" s="455"/>
      <c r="F15" s="455"/>
      <c r="G15" s="465"/>
      <c r="H15" s="370">
        <f>H6</f>
        <v>2021</v>
      </c>
      <c r="I15" s="369">
        <f>I6</f>
        <v>2022</v>
      </c>
      <c r="K15" s="457">
        <v>2016</v>
      </c>
      <c r="L15" s="455">
        <v>2017</v>
      </c>
      <c r="M15" s="468"/>
      <c r="N15" s="468"/>
      <c r="O15" s="468">
        <v>2018</v>
      </c>
      <c r="P15" s="470"/>
      <c r="Q15" s="400">
        <f>H6</f>
        <v>2021</v>
      </c>
      <c r="R15" s="369">
        <f>I6</f>
        <v>2022</v>
      </c>
      <c r="T15" s="399" t="s">
        <v>1</v>
      </c>
      <c r="U15" s="398" t="s">
        <v>40</v>
      </c>
    </row>
    <row r="16" spans="1:21" ht="21.95" customHeight="1" x14ac:dyDescent="0.25">
      <c r="A16" s="366" t="s">
        <v>39</v>
      </c>
      <c r="B16" s="394">
        <v>461075038</v>
      </c>
      <c r="C16" s="393">
        <v>517832642</v>
      </c>
      <c r="D16" s="393">
        <v>536653330</v>
      </c>
      <c r="E16" s="393">
        <v>588503012</v>
      </c>
      <c r="F16" s="393">
        <v>321477612</v>
      </c>
      <c r="G16" s="391">
        <v>280527259</v>
      </c>
      <c r="H16" s="373">
        <v>19059186</v>
      </c>
      <c r="I16" s="391">
        <v>108767076</v>
      </c>
      <c r="K16" s="390">
        <f t="shared" ref="K16:R16" si="5">B16/B18</f>
        <v>0.54434025397611374</v>
      </c>
      <c r="L16" s="397">
        <f t="shared" si="5"/>
        <v>0.55705795595681284</v>
      </c>
      <c r="M16" s="397">
        <f t="shared" si="5"/>
        <v>0.54996675470828416</v>
      </c>
      <c r="N16" s="397">
        <f t="shared" si="5"/>
        <v>0.55942504312714869</v>
      </c>
      <c r="O16" s="397">
        <f t="shared" si="5"/>
        <v>0.39404027865571567</v>
      </c>
      <c r="P16" s="388">
        <f t="shared" si="5"/>
        <v>0.34449350131029893</v>
      </c>
      <c r="Q16" s="372">
        <f t="shared" si="5"/>
        <v>0.12621402749898619</v>
      </c>
      <c r="R16" s="387">
        <f t="shared" si="5"/>
        <v>0.47625589279065106</v>
      </c>
      <c r="T16" s="396">
        <f>(I16-H16)/H16</f>
        <v>4.7068059464869068</v>
      </c>
      <c r="U16" s="395">
        <f>(R16-Q16)*100</f>
        <v>35.004186529166489</v>
      </c>
    </row>
    <row r="17" spans="1:21" ht="21.95" customHeight="1" thickBot="1" x14ac:dyDescent="0.3">
      <c r="A17" s="366" t="s">
        <v>38</v>
      </c>
      <c r="B17" s="394">
        <v>385959578</v>
      </c>
      <c r="C17" s="393">
        <v>411695488</v>
      </c>
      <c r="D17" s="393">
        <v>439138980</v>
      </c>
      <c r="E17" s="393">
        <v>463475299</v>
      </c>
      <c r="F17" s="393">
        <v>494372009</v>
      </c>
      <c r="G17" s="392">
        <v>533790741</v>
      </c>
      <c r="H17" s="373">
        <v>131947690</v>
      </c>
      <c r="I17" s="391">
        <v>119612410</v>
      </c>
      <c r="K17" s="390">
        <f t="shared" ref="K17:R17" si="6">B17/B18</f>
        <v>0.4556597460238862</v>
      </c>
      <c r="L17" s="389">
        <f t="shared" si="6"/>
        <v>0.4428810168014139</v>
      </c>
      <c r="M17" s="389">
        <f t="shared" si="6"/>
        <v>0.45003324529171579</v>
      </c>
      <c r="N17" s="389">
        <f t="shared" si="6"/>
        <v>0.44057495687285136</v>
      </c>
      <c r="O17" s="389">
        <f t="shared" si="6"/>
        <v>0.60595972134428433</v>
      </c>
      <c r="P17" s="388">
        <f t="shared" si="6"/>
        <v>0.65550649868970112</v>
      </c>
      <c r="Q17" s="372">
        <f t="shared" si="6"/>
        <v>0.87378597250101375</v>
      </c>
      <c r="R17" s="387">
        <f t="shared" si="6"/>
        <v>0.52374410720934894</v>
      </c>
      <c r="T17" s="386">
        <f>(I17-H17)/H17</f>
        <v>-9.3486138332546778E-2</v>
      </c>
      <c r="U17" s="385">
        <f>(R17-Q17)*100</f>
        <v>-35.004186529166482</v>
      </c>
    </row>
    <row r="18" spans="1:21" ht="21.95" customHeight="1" thickBot="1" x14ac:dyDescent="0.3">
      <c r="A18" s="359" t="s">
        <v>23</v>
      </c>
      <c r="B18" s="384">
        <f>B16+B17</f>
        <v>847034616</v>
      </c>
      <c r="C18" s="383">
        <v>929584860</v>
      </c>
      <c r="D18" s="383">
        <f t="shared" ref="D18:I18" si="7">SUM(D16:D17)</f>
        <v>975792310</v>
      </c>
      <c r="E18" s="383">
        <f t="shared" si="7"/>
        <v>1051978311</v>
      </c>
      <c r="F18" s="383">
        <f t="shared" si="7"/>
        <v>815849621</v>
      </c>
      <c r="G18" s="383">
        <f t="shared" si="7"/>
        <v>814318000</v>
      </c>
      <c r="H18" s="382">
        <f t="shared" si="7"/>
        <v>151006876</v>
      </c>
      <c r="I18" s="381">
        <f t="shared" si="7"/>
        <v>228379486</v>
      </c>
      <c r="K18" s="380">
        <f t="shared" ref="K18:R18" si="8">K16+K17</f>
        <v>1</v>
      </c>
      <c r="L18" s="379">
        <f t="shared" si="8"/>
        <v>0.99993897275822674</v>
      </c>
      <c r="M18" s="379">
        <f t="shared" si="8"/>
        <v>1</v>
      </c>
      <c r="N18" s="379">
        <f t="shared" ref="N18" si="9">N16+N17</f>
        <v>1</v>
      </c>
      <c r="O18" s="379">
        <f t="shared" si="8"/>
        <v>1</v>
      </c>
      <c r="P18" s="378">
        <f t="shared" si="8"/>
        <v>1</v>
      </c>
      <c r="Q18" s="377">
        <f t="shared" si="8"/>
        <v>1</v>
      </c>
      <c r="R18" s="376">
        <f t="shared" si="8"/>
        <v>1</v>
      </c>
      <c r="T18" s="375">
        <f>(I18-H18)/H18</f>
        <v>0.51237805886402155</v>
      </c>
      <c r="U18" s="374">
        <f>(R18-Q18)*100</f>
        <v>0</v>
      </c>
    </row>
    <row r="20" spans="1:21" x14ac:dyDescent="0.25">
      <c r="H20" s="373"/>
    </row>
    <row r="21" spans="1:21" x14ac:dyDescent="0.25">
      <c r="A21" s="371" t="s">
        <v>29</v>
      </c>
      <c r="I21" s="372"/>
      <c r="K21" s="371" t="str">
        <f>T3</f>
        <v>VARIAÇÃO (JAN.-MAR)</v>
      </c>
    </row>
    <row r="22" spans="1:21" ht="15.75" thickBot="1" x14ac:dyDescent="0.3"/>
    <row r="23" spans="1:21" ht="20.25" customHeight="1" x14ac:dyDescent="0.25">
      <c r="A23" s="458" t="str">
        <f>A5</f>
        <v>CERTIFICADO + NÃO CERTIFICADO</v>
      </c>
      <c r="B23" s="452">
        <v>2016</v>
      </c>
      <c r="C23" s="454">
        <v>2017</v>
      </c>
      <c r="D23" s="454">
        <v>2018</v>
      </c>
      <c r="E23" s="454">
        <v>2019</v>
      </c>
      <c r="F23" s="454">
        <v>2020</v>
      </c>
      <c r="G23" s="464">
        <v>2021</v>
      </c>
      <c r="H23" s="460" t="str">
        <f>H5</f>
        <v>janeiro - março</v>
      </c>
      <c r="I23" s="461"/>
      <c r="K23" s="462" t="s">
        <v>90</v>
      </c>
    </row>
    <row r="24" spans="1:21" ht="20.25" customHeight="1" thickBot="1" x14ac:dyDescent="0.3">
      <c r="A24" s="459"/>
      <c r="B24" s="453"/>
      <c r="C24" s="455"/>
      <c r="D24" s="455"/>
      <c r="E24" s="455"/>
      <c r="F24" s="455"/>
      <c r="G24" s="465"/>
      <c r="H24" s="370">
        <f>H6</f>
        <v>2021</v>
      </c>
      <c r="I24" s="369">
        <f>I6</f>
        <v>2022</v>
      </c>
      <c r="K24" s="463"/>
    </row>
    <row r="25" spans="1:21" ht="21.95" customHeight="1" x14ac:dyDescent="0.25">
      <c r="A25" s="366" t="s">
        <v>39</v>
      </c>
      <c r="B25" s="365">
        <f t="shared" ref="B25:I27" si="10">B16/B7</f>
        <v>6.2654848542489967</v>
      </c>
      <c r="C25" s="364">
        <f t="shared" si="10"/>
        <v>6.4560462042243847</v>
      </c>
      <c r="D25" s="364">
        <f t="shared" si="10"/>
        <v>6.5952788640868016</v>
      </c>
      <c r="E25" s="364">
        <f t="shared" ref="E25" si="11">E16/E7</f>
        <v>6.597898551477746</v>
      </c>
      <c r="F25" s="364">
        <f t="shared" si="10"/>
        <v>6.5158736215155306</v>
      </c>
      <c r="G25" s="368">
        <f t="shared" si="10"/>
        <v>6.711366941262896</v>
      </c>
      <c r="H25" s="362">
        <f t="shared" si="10"/>
        <v>6.1626445017551026</v>
      </c>
      <c r="I25" s="361">
        <f t="shared" si="10"/>
        <v>6.7278827049302166</v>
      </c>
      <c r="K25" s="367">
        <f>(I25-H25)/H25</f>
        <v>9.1720072935269237E-2</v>
      </c>
    </row>
    <row r="26" spans="1:21" ht="21.95" customHeight="1" thickBot="1" x14ac:dyDescent="0.3">
      <c r="A26" s="366" t="s">
        <v>38</v>
      </c>
      <c r="B26" s="365">
        <f t="shared" si="10"/>
        <v>2.1054929034593952</v>
      </c>
      <c r="C26" s="364">
        <f t="shared" si="10"/>
        <v>2.1993873370347377</v>
      </c>
      <c r="D26" s="364">
        <f t="shared" si="10"/>
        <v>2.4032794086253029</v>
      </c>
      <c r="E26" s="364">
        <f t="shared" ref="E26" si="12">E17/E8</f>
        <v>2.4510261208484057</v>
      </c>
      <c r="F26" s="364">
        <f t="shared" si="10"/>
        <v>2.4547929984863042</v>
      </c>
      <c r="G26" s="363">
        <f t="shared" si="10"/>
        <v>2.5803624811842485</v>
      </c>
      <c r="H26" s="362">
        <f t="shared" si="10"/>
        <v>2.4972885633480462</v>
      </c>
      <c r="I26" s="361">
        <f t="shared" si="10"/>
        <v>2.5753859556123593</v>
      </c>
      <c r="K26" s="360">
        <f>(I26-H26)/H26</f>
        <v>3.1272874673165557E-2</v>
      </c>
    </row>
    <row r="27" spans="1:21" ht="21.95" customHeight="1" thickBot="1" x14ac:dyDescent="0.3">
      <c r="A27" s="359" t="s">
        <v>23</v>
      </c>
      <c r="B27" s="356">
        <f t="shared" si="10"/>
        <v>3.2971313478721176</v>
      </c>
      <c r="C27" s="358">
        <f t="shared" si="10"/>
        <v>3.4764431834769445</v>
      </c>
      <c r="D27" s="358">
        <f t="shared" si="10"/>
        <v>3.6948644296680007</v>
      </c>
      <c r="E27" s="358">
        <f t="shared" ref="E27" si="13">E18/E9</f>
        <v>3.780152447995448</v>
      </c>
      <c r="F27" s="358">
        <f t="shared" si="10"/>
        <v>3.2539215675912532</v>
      </c>
      <c r="G27" s="357">
        <f t="shared" si="10"/>
        <v>3.2747539728064616</v>
      </c>
      <c r="H27" s="356">
        <f t="shared" si="10"/>
        <v>2.6999708219751239</v>
      </c>
      <c r="I27" s="355">
        <f t="shared" si="10"/>
        <v>3.6475893968467847</v>
      </c>
      <c r="K27" s="354">
        <f>(I27-H27)/H27</f>
        <v>0.35097363540337978</v>
      </c>
    </row>
    <row r="29" spans="1:21" ht="15.75" x14ac:dyDescent="0.25">
      <c r="A29" s="353" t="s">
        <v>41</v>
      </c>
    </row>
  </sheetData>
  <mergeCells count="41">
    <mergeCell ref="E23:E24"/>
    <mergeCell ref="E14:E15"/>
    <mergeCell ref="P14:P15"/>
    <mergeCell ref="H5:I5"/>
    <mergeCell ref="Q5:R5"/>
    <mergeCell ref="M5:M6"/>
    <mergeCell ref="N5:N6"/>
    <mergeCell ref="T14:U14"/>
    <mergeCell ref="Q14:R14"/>
    <mergeCell ref="L14:L15"/>
    <mergeCell ref="O14:O15"/>
    <mergeCell ref="M14:M15"/>
    <mergeCell ref="N14:N15"/>
    <mergeCell ref="A5:A6"/>
    <mergeCell ref="T5:U5"/>
    <mergeCell ref="B5:B6"/>
    <mergeCell ref="C5:C6"/>
    <mergeCell ref="F5:F6"/>
    <mergeCell ref="K5:K6"/>
    <mergeCell ref="L5:L6"/>
    <mergeCell ref="O5:O6"/>
    <mergeCell ref="P5:P6"/>
    <mergeCell ref="D5:D6"/>
    <mergeCell ref="G5:G6"/>
    <mergeCell ref="E5:E6"/>
    <mergeCell ref="B14:B15"/>
    <mergeCell ref="C14:C15"/>
    <mergeCell ref="F14:F15"/>
    <mergeCell ref="K14:K15"/>
    <mergeCell ref="A23:A24"/>
    <mergeCell ref="A14:A15"/>
    <mergeCell ref="B23:B24"/>
    <mergeCell ref="C23:C24"/>
    <mergeCell ref="F23:F24"/>
    <mergeCell ref="H14:I14"/>
    <mergeCell ref="D14:D15"/>
    <mergeCell ref="D23:D24"/>
    <mergeCell ref="H23:I23"/>
    <mergeCell ref="K23:K24"/>
    <mergeCell ref="G23:G24"/>
    <mergeCell ref="G14:G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5">
    <pageSetUpPr fitToPage="1"/>
  </sheetPr>
  <dimension ref="A1:V29"/>
  <sheetViews>
    <sheetView showGridLines="0" workbookViewId="0">
      <selection activeCell="T9" sqref="T9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2" x14ac:dyDescent="0.25">
      <c r="A1" s="1" t="s">
        <v>44</v>
      </c>
    </row>
    <row r="2" spans="1:22" x14ac:dyDescent="0.25">
      <c r="A2" s="1"/>
    </row>
    <row r="3" spans="1:22" x14ac:dyDescent="0.25">
      <c r="A3" s="1" t="s">
        <v>24</v>
      </c>
      <c r="K3" s="1" t="s">
        <v>26</v>
      </c>
      <c r="T3" s="1" t="s">
        <v>88</v>
      </c>
    </row>
    <row r="4" spans="1:22" ht="15.75" thickBot="1" x14ac:dyDescent="0.3">
      <c r="P4" s="92"/>
      <c r="Q4" s="207"/>
      <c r="R4" s="207"/>
    </row>
    <row r="5" spans="1:22" ht="20.25" customHeight="1" x14ac:dyDescent="0.25">
      <c r="A5" s="474" t="s">
        <v>43</v>
      </c>
      <c r="B5" s="476">
        <v>2016</v>
      </c>
      <c r="C5" s="478">
        <v>2017</v>
      </c>
      <c r="D5" s="478">
        <v>2018</v>
      </c>
      <c r="E5" s="488">
        <v>2019</v>
      </c>
      <c r="F5" s="482">
        <v>2020</v>
      </c>
      <c r="G5" s="482">
        <v>2021</v>
      </c>
      <c r="H5" s="484" t="s">
        <v>84</v>
      </c>
      <c r="I5" s="485"/>
      <c r="K5" s="486">
        <v>2016</v>
      </c>
      <c r="L5" s="478">
        <v>2017</v>
      </c>
      <c r="M5" s="478">
        <v>2018</v>
      </c>
      <c r="N5" s="478">
        <v>2019</v>
      </c>
      <c r="O5" s="478">
        <v>2020</v>
      </c>
      <c r="P5" s="482">
        <v>2021</v>
      </c>
      <c r="Q5" s="484" t="str">
        <f>H5</f>
        <v>janeiro - março</v>
      </c>
      <c r="R5" s="485"/>
      <c r="T5" s="490" t="s">
        <v>89</v>
      </c>
      <c r="U5" s="491"/>
    </row>
    <row r="6" spans="1:22" ht="20.25" customHeight="1" thickBot="1" x14ac:dyDescent="0.3">
      <c r="A6" s="475"/>
      <c r="B6" s="477"/>
      <c r="C6" s="479"/>
      <c r="D6" s="479"/>
      <c r="E6" s="489"/>
      <c r="F6" s="483"/>
      <c r="G6" s="483"/>
      <c r="H6" s="201">
        <v>2021</v>
      </c>
      <c r="I6" s="203">
        <v>2022</v>
      </c>
      <c r="K6" s="487">
        <v>2016</v>
      </c>
      <c r="L6" s="479">
        <v>2017</v>
      </c>
      <c r="M6" s="492">
        <v>2018</v>
      </c>
      <c r="N6" s="492"/>
      <c r="O6" s="479"/>
      <c r="P6" s="483"/>
      <c r="Q6" s="201">
        <f>H6</f>
        <v>2021</v>
      </c>
      <c r="R6" s="203">
        <f>I6</f>
        <v>2022</v>
      </c>
      <c r="T6" s="110" t="s">
        <v>0</v>
      </c>
      <c r="U6" s="94" t="s">
        <v>40</v>
      </c>
    </row>
    <row r="7" spans="1:22" ht="21.95" customHeight="1" x14ac:dyDescent="0.25">
      <c r="A7" s="57" t="s">
        <v>39</v>
      </c>
      <c r="B7" s="95">
        <v>25537692</v>
      </c>
      <c r="C7" s="16">
        <v>27705328</v>
      </c>
      <c r="D7" s="16">
        <v>29031670</v>
      </c>
      <c r="E7" s="48">
        <v>33762788</v>
      </c>
      <c r="F7" s="17">
        <v>17865067</v>
      </c>
      <c r="G7" s="17">
        <v>15969177</v>
      </c>
      <c r="H7" s="4">
        <v>1086172</v>
      </c>
      <c r="I7" s="17">
        <v>5791788</v>
      </c>
      <c r="K7" s="96">
        <f t="shared" ref="K7:R7" si="0">B7/B9</f>
        <v>0.23271684344599755</v>
      </c>
      <c r="L7" s="98">
        <f t="shared" si="0"/>
        <v>0.24656824321214252</v>
      </c>
      <c r="M7" s="98">
        <f t="shared" si="0"/>
        <v>0.25222148036092201</v>
      </c>
      <c r="N7" s="98">
        <f t="shared" si="0"/>
        <v>0.27097021944512095</v>
      </c>
      <c r="O7" s="98">
        <f t="shared" si="0"/>
        <v>0.15950657591405987</v>
      </c>
      <c r="P7" s="24">
        <f t="shared" si="0"/>
        <v>0.13834864318946219</v>
      </c>
      <c r="Q7" s="208">
        <f t="shared" si="0"/>
        <v>4.1920389268366144E-2</v>
      </c>
      <c r="R7" s="24">
        <f t="shared" si="0"/>
        <v>0.20912913879259321</v>
      </c>
      <c r="T7" s="61">
        <f>(I7-H7)/H7</f>
        <v>4.3322935962260125</v>
      </c>
      <c r="U7" s="100">
        <f>(R7-Q7)*100</f>
        <v>16.720874952422708</v>
      </c>
    </row>
    <row r="8" spans="1:22" ht="21.95" customHeight="1" thickBot="1" x14ac:dyDescent="0.3">
      <c r="A8" s="57" t="s">
        <v>38</v>
      </c>
      <c r="B8" s="95">
        <v>84199496</v>
      </c>
      <c r="C8" s="16">
        <v>84658404</v>
      </c>
      <c r="D8" s="16">
        <v>86072206</v>
      </c>
      <c r="E8" s="48">
        <v>90836838</v>
      </c>
      <c r="F8" s="59">
        <v>94137005</v>
      </c>
      <c r="G8" s="59">
        <v>99457882</v>
      </c>
      <c r="H8" s="4">
        <v>24824179</v>
      </c>
      <c r="I8" s="17">
        <v>21903004</v>
      </c>
      <c r="K8" s="96">
        <f t="shared" ref="K8:R8" si="1">B8/B9</f>
        <v>0.76728315655400248</v>
      </c>
      <c r="L8" s="99">
        <f t="shared" si="1"/>
        <v>0.75343175678785745</v>
      </c>
      <c r="M8" s="99">
        <f t="shared" si="1"/>
        <v>0.74777851963907804</v>
      </c>
      <c r="N8" s="99">
        <f t="shared" si="1"/>
        <v>0.72902978055487899</v>
      </c>
      <c r="O8" s="99">
        <f t="shared" si="1"/>
        <v>0.84049342408594008</v>
      </c>
      <c r="P8" s="113">
        <f t="shared" si="1"/>
        <v>0.86165135681053784</v>
      </c>
      <c r="Q8" s="208">
        <f t="shared" si="1"/>
        <v>0.95807961073163384</v>
      </c>
      <c r="R8" s="24">
        <f t="shared" si="1"/>
        <v>0.79087086120740679</v>
      </c>
      <c r="T8" s="111">
        <f t="shared" ref="T8:T9" si="2">(I8-H8)/H8</f>
        <v>-0.11767458653919632</v>
      </c>
      <c r="U8" s="101">
        <f t="shared" ref="U8:U9" si="3">(R8-Q8)*100</f>
        <v>-16.720874952422704</v>
      </c>
      <c r="V8" s="2"/>
    </row>
    <row r="9" spans="1:22" ht="21.95" customHeight="1" thickBot="1" x14ac:dyDescent="0.3">
      <c r="A9" s="93" t="s">
        <v>23</v>
      </c>
      <c r="B9" s="102">
        <f>B7+B8</f>
        <v>109737188</v>
      </c>
      <c r="C9" s="103">
        <f t="shared" ref="C9:I9" si="4">C7+C8</f>
        <v>112363732</v>
      </c>
      <c r="D9" s="103">
        <f t="shared" si="4"/>
        <v>115103876</v>
      </c>
      <c r="E9" s="103">
        <f t="shared" si="4"/>
        <v>124599626</v>
      </c>
      <c r="F9" s="103">
        <f t="shared" si="4"/>
        <v>112002072</v>
      </c>
      <c r="G9" s="202">
        <f t="shared" si="4"/>
        <v>115427059</v>
      </c>
      <c r="H9" s="229">
        <f t="shared" si="4"/>
        <v>25910351</v>
      </c>
      <c r="I9" s="103">
        <f t="shared" si="4"/>
        <v>27694792</v>
      </c>
      <c r="K9" s="108">
        <f>K7+K8</f>
        <v>1</v>
      </c>
      <c r="L9" s="104">
        <f t="shared" ref="L9" si="5">L7+L8</f>
        <v>1</v>
      </c>
      <c r="M9" s="104">
        <f t="shared" ref="M9:R9" si="6">M7+M8</f>
        <v>1</v>
      </c>
      <c r="N9" s="104">
        <f t="shared" si="6"/>
        <v>1</v>
      </c>
      <c r="O9" s="104">
        <f t="shared" si="6"/>
        <v>1</v>
      </c>
      <c r="P9" s="210">
        <f t="shared" si="6"/>
        <v>1</v>
      </c>
      <c r="Q9" s="212">
        <f t="shared" si="6"/>
        <v>1</v>
      </c>
      <c r="R9" s="213">
        <f t="shared" si="6"/>
        <v>1</v>
      </c>
      <c r="T9" s="112">
        <f t="shared" si="2"/>
        <v>6.8869811914165122E-2</v>
      </c>
      <c r="U9" s="105">
        <f t="shared" si="3"/>
        <v>0</v>
      </c>
      <c r="V9" s="2"/>
    </row>
    <row r="12" spans="1:22" x14ac:dyDescent="0.25">
      <c r="A12" s="1" t="s">
        <v>25</v>
      </c>
      <c r="K12" s="1" t="s">
        <v>27</v>
      </c>
      <c r="T12" s="1" t="str">
        <f>T3</f>
        <v>VARIAÇÃO (JAN.-MAR)</v>
      </c>
    </row>
    <row r="13" spans="1:22" ht="15.75" thickBot="1" x14ac:dyDescent="0.3"/>
    <row r="14" spans="1:22" ht="20.25" customHeight="1" x14ac:dyDescent="0.25">
      <c r="A14" s="474" t="s">
        <v>43</v>
      </c>
      <c r="B14" s="476">
        <v>2016</v>
      </c>
      <c r="C14" s="478">
        <v>2017</v>
      </c>
      <c r="D14" s="478">
        <v>2018</v>
      </c>
      <c r="E14" s="478">
        <v>2019</v>
      </c>
      <c r="F14" s="482">
        <v>2020</v>
      </c>
      <c r="G14" s="482">
        <v>2021</v>
      </c>
      <c r="H14" s="484" t="str">
        <f>H5</f>
        <v>janeiro - março</v>
      </c>
      <c r="I14" s="485"/>
      <c r="K14" s="486">
        <v>2016</v>
      </c>
      <c r="L14" s="478">
        <v>2017</v>
      </c>
      <c r="M14" s="478">
        <v>2018</v>
      </c>
      <c r="N14" s="478">
        <v>2019</v>
      </c>
      <c r="O14" s="478">
        <v>2020</v>
      </c>
      <c r="P14" s="482">
        <v>2021</v>
      </c>
      <c r="Q14" s="484" t="str">
        <f>H5</f>
        <v>janeiro - março</v>
      </c>
      <c r="R14" s="485"/>
      <c r="T14" s="490" t="s">
        <v>89</v>
      </c>
      <c r="U14" s="491"/>
    </row>
    <row r="15" spans="1:22" ht="20.25" customHeight="1" thickBot="1" x14ac:dyDescent="0.3">
      <c r="A15" s="475"/>
      <c r="B15" s="477"/>
      <c r="C15" s="479"/>
      <c r="D15" s="479"/>
      <c r="E15" s="479"/>
      <c r="F15" s="483"/>
      <c r="G15" s="483"/>
      <c r="H15" s="201">
        <v>2021</v>
      </c>
      <c r="I15" s="203">
        <v>2022</v>
      </c>
      <c r="K15" s="487">
        <v>2016</v>
      </c>
      <c r="L15" s="479">
        <v>2017</v>
      </c>
      <c r="M15" s="479">
        <v>2018</v>
      </c>
      <c r="N15" s="479"/>
      <c r="O15" s="479"/>
      <c r="P15" s="483"/>
      <c r="Q15" s="201">
        <v>2021</v>
      </c>
      <c r="R15" s="203">
        <v>2022</v>
      </c>
      <c r="T15" s="110" t="s">
        <v>1</v>
      </c>
      <c r="U15" s="94" t="s">
        <v>40</v>
      </c>
    </row>
    <row r="16" spans="1:22" ht="21.95" customHeight="1" x14ac:dyDescent="0.25">
      <c r="A16" s="57" t="s">
        <v>39</v>
      </c>
      <c r="B16" s="95">
        <v>251533440</v>
      </c>
      <c r="C16" s="16">
        <v>288451381</v>
      </c>
      <c r="D16" s="16">
        <v>313935903</v>
      </c>
      <c r="E16" s="48">
        <v>351270524</v>
      </c>
      <c r="F16" s="17">
        <v>187039707</v>
      </c>
      <c r="G16" s="17">
        <v>169258173</v>
      </c>
      <c r="H16" s="4">
        <v>10606596</v>
      </c>
      <c r="I16" s="17">
        <v>62068901</v>
      </c>
      <c r="K16" s="96">
        <f t="shared" ref="K16:R16" si="7">B16/B18</f>
        <v>0.4818555329437525</v>
      </c>
      <c r="L16" s="98">
        <f t="shared" si="7"/>
        <v>0.49928544278146808</v>
      </c>
      <c r="M16" s="23">
        <f t="shared" si="7"/>
        <v>0.50362194392127435</v>
      </c>
      <c r="N16" s="23">
        <f t="shared" si="7"/>
        <v>0.51390862723212372</v>
      </c>
      <c r="O16" s="23">
        <f t="shared" si="7"/>
        <v>0.34756602969114592</v>
      </c>
      <c r="P16" s="24">
        <f t="shared" si="7"/>
        <v>0.30258094517814976</v>
      </c>
      <c r="Q16" s="208">
        <f t="shared" si="7"/>
        <v>0.1005939479931957</v>
      </c>
      <c r="R16" s="24">
        <f t="shared" si="7"/>
        <v>0.41610982528045559</v>
      </c>
      <c r="T16" s="61">
        <f>(I16-H16)/H16</f>
        <v>4.851915261031909</v>
      </c>
      <c r="U16" s="100">
        <f>(R16-Q16)*100</f>
        <v>31.551587728725988</v>
      </c>
    </row>
    <row r="17" spans="1:22" ht="21.95" customHeight="1" thickBot="1" x14ac:dyDescent="0.3">
      <c r="A17" s="57" t="s">
        <v>38</v>
      </c>
      <c r="B17" s="95">
        <v>270476629</v>
      </c>
      <c r="C17" s="16">
        <v>289277021</v>
      </c>
      <c r="D17" s="16">
        <v>309420380</v>
      </c>
      <c r="E17" s="48">
        <v>332256674</v>
      </c>
      <c r="F17" s="59">
        <v>351101800</v>
      </c>
      <c r="G17" s="59">
        <v>390123294</v>
      </c>
      <c r="H17" s="4">
        <v>94833107</v>
      </c>
      <c r="I17" s="17">
        <v>87095808</v>
      </c>
      <c r="K17" s="96">
        <f t="shared" ref="K17:R17" si="8">B17/B18</f>
        <v>0.5181444670562475</v>
      </c>
      <c r="L17" s="99">
        <f t="shared" si="8"/>
        <v>0.50071455721853186</v>
      </c>
      <c r="M17" s="99">
        <f t="shared" si="8"/>
        <v>0.4963780560787257</v>
      </c>
      <c r="N17" s="99">
        <f t="shared" si="8"/>
        <v>0.48609137276787634</v>
      </c>
      <c r="O17" s="99">
        <f t="shared" si="8"/>
        <v>0.65243397030885408</v>
      </c>
      <c r="P17" s="113">
        <f t="shared" si="8"/>
        <v>0.69741905482185018</v>
      </c>
      <c r="Q17" s="208">
        <f t="shared" si="8"/>
        <v>0.89940605200680435</v>
      </c>
      <c r="R17" s="24">
        <f t="shared" si="8"/>
        <v>0.58389017471954441</v>
      </c>
      <c r="T17" s="111">
        <f t="shared" ref="T17:T18" si="9">(I17-H17)/H17</f>
        <v>-8.1588584881016293E-2</v>
      </c>
      <c r="U17" s="101">
        <f t="shared" ref="U17:U18" si="10">(R17-Q17)*100</f>
        <v>-31.551587728725995</v>
      </c>
      <c r="V17" s="2"/>
    </row>
    <row r="18" spans="1:22" ht="21.95" customHeight="1" thickBot="1" x14ac:dyDescent="0.3">
      <c r="A18" s="93" t="s">
        <v>23</v>
      </c>
      <c r="B18" s="102">
        <f t="shared" ref="B18:I18" si="11">B16+B17</f>
        <v>522010069</v>
      </c>
      <c r="C18" s="103">
        <f t="shared" si="11"/>
        <v>577728402</v>
      </c>
      <c r="D18" s="103">
        <f t="shared" si="11"/>
        <v>623356283</v>
      </c>
      <c r="E18" s="103">
        <f t="shared" si="11"/>
        <v>683527198</v>
      </c>
      <c r="F18" s="103">
        <f t="shared" si="11"/>
        <v>538141507</v>
      </c>
      <c r="G18" s="202">
        <f t="shared" si="11"/>
        <v>559381467</v>
      </c>
      <c r="H18" s="103">
        <f t="shared" si="11"/>
        <v>105439703</v>
      </c>
      <c r="I18" s="103">
        <f t="shared" si="11"/>
        <v>149164709</v>
      </c>
      <c r="K18" s="108">
        <f>K16+K17</f>
        <v>1</v>
      </c>
      <c r="L18" s="104">
        <f t="shared" ref="L18" si="12">L16+L17</f>
        <v>1</v>
      </c>
      <c r="M18" s="107">
        <f>M16+M17</f>
        <v>1</v>
      </c>
      <c r="N18" s="107">
        <f>N16+N17</f>
        <v>1</v>
      </c>
      <c r="O18" s="107">
        <f>O16+O17</f>
        <v>1</v>
      </c>
      <c r="P18" s="210">
        <f t="shared" ref="P18" si="13">P16+P17</f>
        <v>1</v>
      </c>
      <c r="Q18" s="212">
        <f>Q16+Q17</f>
        <v>1</v>
      </c>
      <c r="R18" s="213">
        <f>R16+R17</f>
        <v>1</v>
      </c>
      <c r="T18" s="112">
        <f t="shared" si="9"/>
        <v>0.41469204441897944</v>
      </c>
      <c r="U18" s="105">
        <f t="shared" si="10"/>
        <v>0</v>
      </c>
      <c r="V18" s="2"/>
    </row>
    <row r="21" spans="1:22" x14ac:dyDescent="0.25">
      <c r="A21" s="1" t="s">
        <v>29</v>
      </c>
      <c r="K21" s="1" t="str">
        <f>T3</f>
        <v>VARIAÇÃO (JAN.-MAR)</v>
      </c>
    </row>
    <row r="22" spans="1:22" ht="15.75" thickBot="1" x14ac:dyDescent="0.3"/>
    <row r="23" spans="1:22" ht="20.25" customHeight="1" x14ac:dyDescent="0.25">
      <c r="A23" s="474" t="s">
        <v>43</v>
      </c>
      <c r="B23" s="476">
        <v>2016</v>
      </c>
      <c r="C23" s="478">
        <v>2017</v>
      </c>
      <c r="D23" s="478">
        <v>2018</v>
      </c>
      <c r="E23" s="478">
        <v>2019</v>
      </c>
      <c r="F23" s="478">
        <v>2020</v>
      </c>
      <c r="G23" s="482">
        <v>2021</v>
      </c>
      <c r="H23" s="484" t="str">
        <f>H5</f>
        <v>janeiro - março</v>
      </c>
      <c r="I23" s="485"/>
      <c r="K23" s="480" t="s">
        <v>90</v>
      </c>
    </row>
    <row r="24" spans="1:22" ht="20.25" customHeight="1" thickBot="1" x14ac:dyDescent="0.3">
      <c r="A24" s="475"/>
      <c r="B24" s="477"/>
      <c r="C24" s="479"/>
      <c r="D24" s="479"/>
      <c r="E24" s="479"/>
      <c r="F24" s="479"/>
      <c r="G24" s="483"/>
      <c r="H24" s="201">
        <v>2021</v>
      </c>
      <c r="I24" s="203">
        <v>2020</v>
      </c>
      <c r="K24" s="481"/>
    </row>
    <row r="25" spans="1:22" ht="21.95" customHeight="1" x14ac:dyDescent="0.25">
      <c r="A25" s="57" t="s">
        <v>39</v>
      </c>
      <c r="B25" s="184">
        <f>B16/B7</f>
        <v>9.8494977541431705</v>
      </c>
      <c r="C25" s="138">
        <f t="shared" ref="C25:D25" si="14">C16/C7</f>
        <v>10.411404658338641</v>
      </c>
      <c r="D25" s="193">
        <f t="shared" si="14"/>
        <v>10.813566804803168</v>
      </c>
      <c r="E25" s="193">
        <f t="shared" ref="E25" si="15">E16/E7</f>
        <v>10.404073383987129</v>
      </c>
      <c r="F25" s="193">
        <f t="shared" ref="F25:G25" si="16">F16/F7</f>
        <v>10.469577695958263</v>
      </c>
      <c r="G25" s="140">
        <f t="shared" si="16"/>
        <v>10.599054228029409</v>
      </c>
      <c r="H25" s="141">
        <f t="shared" ref="H25:I25" si="17">H16/H7</f>
        <v>9.7651163904059395</v>
      </c>
      <c r="I25" s="140">
        <f t="shared" si="17"/>
        <v>10.716708035584176</v>
      </c>
      <c r="K25" s="55">
        <f>(I25-H25)/H25</f>
        <v>9.7448059719304453E-2</v>
      </c>
    </row>
    <row r="26" spans="1:22" ht="21.95" customHeight="1" thickBot="1" x14ac:dyDescent="0.3">
      <c r="A26" s="57" t="s">
        <v>38</v>
      </c>
      <c r="B26" s="184">
        <f t="shared" ref="B26:D27" si="18">B17/B8</f>
        <v>3.2123307365165226</v>
      </c>
      <c r="C26" s="138">
        <f t="shared" si="18"/>
        <v>3.4169911944004991</v>
      </c>
      <c r="D26" s="193">
        <f t="shared" si="18"/>
        <v>3.5948931063762908</v>
      </c>
      <c r="E26" s="193">
        <f t="shared" ref="E26" si="19">E17/E8</f>
        <v>3.6577305123720842</v>
      </c>
      <c r="F26" s="193">
        <f t="shared" ref="F26:G26" si="20">F17/F8</f>
        <v>3.7296895094548632</v>
      </c>
      <c r="G26" s="140">
        <f t="shared" si="20"/>
        <v>3.9224975050242876</v>
      </c>
      <c r="H26" s="141">
        <f t="shared" ref="H26:I26" si="21">H17/H8</f>
        <v>3.820191072582904</v>
      </c>
      <c r="I26" s="140">
        <f t="shared" si="21"/>
        <v>3.9764320912327826</v>
      </c>
      <c r="K26" s="114">
        <f>(I26-H26)/H26</f>
        <v>4.0898744508148663E-2</v>
      </c>
      <c r="V26" s="2"/>
    </row>
    <row r="27" spans="1:22" ht="21.95" customHeight="1" thickBot="1" x14ac:dyDescent="0.3">
      <c r="A27" s="93" t="s">
        <v>23</v>
      </c>
      <c r="B27" s="185">
        <f t="shared" si="18"/>
        <v>4.7569112942824816</v>
      </c>
      <c r="C27" s="186">
        <f t="shared" si="18"/>
        <v>5.1415914345030833</v>
      </c>
      <c r="D27" s="186">
        <f t="shared" si="18"/>
        <v>5.4155976728359692</v>
      </c>
      <c r="E27" s="186">
        <f t="shared" ref="E27" si="22">E18/E9</f>
        <v>5.4857885207456398</v>
      </c>
      <c r="F27" s="186">
        <f t="shared" ref="F27:G27" si="23">F18/F9</f>
        <v>4.8047459961276431</v>
      </c>
      <c r="G27" s="305">
        <f t="shared" si="23"/>
        <v>4.8461900688295279</v>
      </c>
      <c r="H27" s="314">
        <f t="shared" ref="H27:I27" si="24">H18/H9</f>
        <v>4.0694046560774106</v>
      </c>
      <c r="I27" s="225">
        <f t="shared" si="24"/>
        <v>5.3860201946994222</v>
      </c>
      <c r="K27" s="117">
        <f>(I27-H27)/H27</f>
        <v>0.32354008752993524</v>
      </c>
      <c r="V27" s="2"/>
    </row>
    <row r="29" spans="1:22" ht="15.75" x14ac:dyDescent="0.25">
      <c r="A29" s="118" t="s">
        <v>41</v>
      </c>
    </row>
  </sheetData>
  <mergeCells count="41">
    <mergeCell ref="O5:O6"/>
    <mergeCell ref="F14:F15"/>
    <mergeCell ref="F23:F24"/>
    <mergeCell ref="O14:O15"/>
    <mergeCell ref="T5:U5"/>
    <mergeCell ref="T14:U14"/>
    <mergeCell ref="P5:P6"/>
    <mergeCell ref="P14:P15"/>
    <mergeCell ref="Q5:R5"/>
    <mergeCell ref="Q14:R14"/>
    <mergeCell ref="L14:L15"/>
    <mergeCell ref="M14:M15"/>
    <mergeCell ref="L5:L6"/>
    <mergeCell ref="M5:M6"/>
    <mergeCell ref="N5:N6"/>
    <mergeCell ref="N14:N15"/>
    <mergeCell ref="A14:A15"/>
    <mergeCell ref="B14:B15"/>
    <mergeCell ref="C14:C15"/>
    <mergeCell ref="D14:D15"/>
    <mergeCell ref="K14:K15"/>
    <mergeCell ref="G14:G15"/>
    <mergeCell ref="H14:I14"/>
    <mergeCell ref="E14:E15"/>
    <mergeCell ref="A5:A6"/>
    <mergeCell ref="B5:B6"/>
    <mergeCell ref="C5:C6"/>
    <mergeCell ref="D5:D6"/>
    <mergeCell ref="K5:K6"/>
    <mergeCell ref="G5:G6"/>
    <mergeCell ref="H5:I5"/>
    <mergeCell ref="E5:E6"/>
    <mergeCell ref="F5:F6"/>
    <mergeCell ref="A23:A24"/>
    <mergeCell ref="B23:B24"/>
    <mergeCell ref="C23:C24"/>
    <mergeCell ref="D23:D24"/>
    <mergeCell ref="K23:K24"/>
    <mergeCell ref="G23:G24"/>
    <mergeCell ref="H23:I23"/>
    <mergeCell ref="E23:E2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6"/>
  <dimension ref="A1:V29"/>
  <sheetViews>
    <sheetView showGridLines="0" workbookViewId="0">
      <selection activeCell="O20" sqref="O20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2" x14ac:dyDescent="0.25">
      <c r="A1" s="1" t="s">
        <v>47</v>
      </c>
    </row>
    <row r="2" spans="1:22" x14ac:dyDescent="0.25">
      <c r="A2" s="1"/>
    </row>
    <row r="3" spans="1:22" x14ac:dyDescent="0.25">
      <c r="A3" s="1" t="s">
        <v>24</v>
      </c>
      <c r="K3" s="1" t="s">
        <v>26</v>
      </c>
      <c r="T3" s="1" t="str">
        <f>'2'!T3</f>
        <v>VARIAÇÃO (JAN.-MAR)</v>
      </c>
    </row>
    <row r="4" spans="1:22" ht="15.75" thickBot="1" x14ac:dyDescent="0.3">
      <c r="P4" s="92"/>
      <c r="Q4" s="207"/>
      <c r="R4" s="207"/>
    </row>
    <row r="5" spans="1:22" ht="20.25" customHeight="1" x14ac:dyDescent="0.25">
      <c r="A5" s="474" t="s">
        <v>45</v>
      </c>
      <c r="B5" s="476">
        <v>2016</v>
      </c>
      <c r="C5" s="478">
        <v>2017</v>
      </c>
      <c r="D5" s="478">
        <v>2018</v>
      </c>
      <c r="E5" s="478">
        <v>2019</v>
      </c>
      <c r="F5" s="482">
        <v>2020</v>
      </c>
      <c r="G5" s="482">
        <v>2021</v>
      </c>
      <c r="H5" s="484" t="s">
        <v>84</v>
      </c>
      <c r="I5" s="485"/>
      <c r="K5" s="486">
        <v>2016</v>
      </c>
      <c r="L5" s="478">
        <v>2017</v>
      </c>
      <c r="M5" s="478">
        <v>2018</v>
      </c>
      <c r="N5" s="478">
        <v>2019</v>
      </c>
      <c r="O5" s="478">
        <v>2020</v>
      </c>
      <c r="P5" s="482">
        <v>2021</v>
      </c>
      <c r="Q5" s="484" t="str">
        <f>H5</f>
        <v>janeiro - março</v>
      </c>
      <c r="R5" s="485"/>
      <c r="T5" s="490" t="s">
        <v>89</v>
      </c>
      <c r="U5" s="491"/>
    </row>
    <row r="6" spans="1:22" ht="20.25" customHeight="1" thickBot="1" x14ac:dyDescent="0.3">
      <c r="A6" s="475"/>
      <c r="B6" s="477"/>
      <c r="C6" s="479"/>
      <c r="D6" s="479"/>
      <c r="E6" s="479"/>
      <c r="F6" s="483"/>
      <c r="G6" s="483"/>
      <c r="H6" s="201">
        <v>2021</v>
      </c>
      <c r="I6" s="203">
        <v>2022</v>
      </c>
      <c r="K6" s="487">
        <v>2016</v>
      </c>
      <c r="L6" s="479">
        <v>2017</v>
      </c>
      <c r="M6" s="492">
        <v>2018</v>
      </c>
      <c r="N6" s="492"/>
      <c r="O6" s="479"/>
      <c r="P6" s="483"/>
      <c r="Q6" s="201">
        <v>2020</v>
      </c>
      <c r="R6" s="203">
        <v>2021</v>
      </c>
      <c r="T6" s="110" t="s">
        <v>0</v>
      </c>
      <c r="U6" s="94" t="s">
        <v>40</v>
      </c>
    </row>
    <row r="7" spans="1:22" ht="21.95" customHeight="1" x14ac:dyDescent="0.25">
      <c r="A7" s="57" t="s">
        <v>39</v>
      </c>
      <c r="B7" s="95">
        <v>48051990</v>
      </c>
      <c r="C7" s="16">
        <v>52503615</v>
      </c>
      <c r="D7" s="5">
        <v>52337646</v>
      </c>
      <c r="E7" s="48">
        <v>55432735</v>
      </c>
      <c r="F7" s="17">
        <v>31472540</v>
      </c>
      <c r="G7" s="17">
        <v>25829649</v>
      </c>
      <c r="H7" s="4">
        <v>2006524</v>
      </c>
      <c r="I7" s="17">
        <v>10374825</v>
      </c>
      <c r="K7" s="96">
        <f t="shared" ref="K7:R7" si="0">B7/B9</f>
        <v>0.32652158243079221</v>
      </c>
      <c r="L7" s="98">
        <f t="shared" si="0"/>
        <v>0.33866384265840116</v>
      </c>
      <c r="M7" s="98">
        <f t="shared" si="0"/>
        <v>0.35128215295789383</v>
      </c>
      <c r="N7" s="98">
        <f t="shared" si="0"/>
        <v>0.36067818363360377</v>
      </c>
      <c r="O7" s="98">
        <f t="shared" si="0"/>
        <v>0.22686828889078889</v>
      </c>
      <c r="P7" s="24">
        <f t="shared" si="0"/>
        <v>0.19386048485638957</v>
      </c>
      <c r="Q7" s="208">
        <f t="shared" si="0"/>
        <v>6.6842410300823565E-2</v>
      </c>
      <c r="R7" s="24">
        <f t="shared" si="0"/>
        <v>0.2971343082042443</v>
      </c>
      <c r="T7" s="61">
        <f>(I7-H7)/H7</f>
        <v>4.1705461783661697</v>
      </c>
      <c r="U7" s="100">
        <f>(R7-Q7)*100</f>
        <v>23.029189790342073</v>
      </c>
    </row>
    <row r="8" spans="1:22" ht="21.95" customHeight="1" thickBot="1" x14ac:dyDescent="0.3">
      <c r="A8" s="57" t="s">
        <v>38</v>
      </c>
      <c r="B8" s="95">
        <v>99111299</v>
      </c>
      <c r="C8" s="16">
        <v>102528037</v>
      </c>
      <c r="D8" s="5">
        <v>96652690</v>
      </c>
      <c r="E8" s="48">
        <v>98257556</v>
      </c>
      <c r="F8" s="59">
        <v>107253503</v>
      </c>
      <c r="G8" s="59">
        <v>107408690</v>
      </c>
      <c r="H8" s="4">
        <v>28012202</v>
      </c>
      <c r="I8" s="17">
        <v>24541456</v>
      </c>
      <c r="K8" s="96">
        <f t="shared" ref="K8:R8" si="1">B8/B9</f>
        <v>0.67347841756920779</v>
      </c>
      <c r="L8" s="99">
        <f t="shared" si="1"/>
        <v>0.6613361573415989</v>
      </c>
      <c r="M8" s="99">
        <f t="shared" si="1"/>
        <v>0.64871784704210611</v>
      </c>
      <c r="N8" s="99">
        <f t="shared" si="1"/>
        <v>0.63932181636639629</v>
      </c>
      <c r="O8" s="99">
        <f t="shared" si="1"/>
        <v>0.77313171110921108</v>
      </c>
      <c r="P8" s="113">
        <f t="shared" si="1"/>
        <v>0.80613951514361037</v>
      </c>
      <c r="Q8" s="208">
        <f t="shared" si="1"/>
        <v>0.93315758969917639</v>
      </c>
      <c r="R8" s="24">
        <f t="shared" si="1"/>
        <v>0.70286569179575564</v>
      </c>
      <c r="T8" s="111">
        <f t="shared" ref="T8:T9" si="2">(I8-H8)/H8</f>
        <v>-0.12390121990409751</v>
      </c>
      <c r="U8" s="116">
        <f t="shared" ref="U8:U9" si="3">(R8-Q8)*100</f>
        <v>-23.029189790342073</v>
      </c>
      <c r="V8" s="2"/>
    </row>
    <row r="9" spans="1:22" ht="21.95" customHeight="1" thickBot="1" x14ac:dyDescent="0.3">
      <c r="A9" s="93" t="s">
        <v>23</v>
      </c>
      <c r="B9" s="102">
        <f t="shared" ref="B9:G9" si="4">B7+B8</f>
        <v>147163289</v>
      </c>
      <c r="C9" s="103">
        <f t="shared" si="4"/>
        <v>155031652</v>
      </c>
      <c r="D9" s="103">
        <f t="shared" si="4"/>
        <v>148990336</v>
      </c>
      <c r="E9" s="103">
        <f t="shared" si="4"/>
        <v>153690291</v>
      </c>
      <c r="F9" s="103">
        <f t="shared" si="4"/>
        <v>138726043</v>
      </c>
      <c r="G9" s="202">
        <f t="shared" si="4"/>
        <v>133238339</v>
      </c>
      <c r="H9" s="209">
        <f>H7+H8</f>
        <v>30018726</v>
      </c>
      <c r="I9" s="205">
        <f>I7+I8</f>
        <v>34916281</v>
      </c>
      <c r="K9" s="108">
        <f>K7+K8</f>
        <v>1</v>
      </c>
      <c r="L9" s="104">
        <f t="shared" ref="L9" si="5">L7+L8</f>
        <v>1</v>
      </c>
      <c r="M9" s="104">
        <f>M7+M8</f>
        <v>1</v>
      </c>
      <c r="N9" s="104">
        <f>N7+N8</f>
        <v>1</v>
      </c>
      <c r="O9" s="104">
        <f t="shared" ref="O9:P9" si="6">O7+O8</f>
        <v>1</v>
      </c>
      <c r="P9" s="210">
        <f t="shared" si="6"/>
        <v>1</v>
      </c>
      <c r="Q9" s="212">
        <f t="shared" ref="Q9:R9" si="7">Q7+Q8</f>
        <v>1</v>
      </c>
      <c r="R9" s="213">
        <f t="shared" si="7"/>
        <v>1</v>
      </c>
      <c r="T9" s="289">
        <f t="shared" si="2"/>
        <v>0.16314999510638792</v>
      </c>
      <c r="U9" s="409">
        <f t="shared" si="3"/>
        <v>0</v>
      </c>
      <c r="V9" s="2"/>
    </row>
    <row r="12" spans="1:22" x14ac:dyDescent="0.25">
      <c r="A12" s="1" t="s">
        <v>25</v>
      </c>
      <c r="K12" s="1" t="s">
        <v>27</v>
      </c>
      <c r="T12" s="1" t="str">
        <f>T3</f>
        <v>VARIAÇÃO (JAN.-MAR)</v>
      </c>
    </row>
    <row r="13" spans="1:22" ht="15.75" thickBot="1" x14ac:dyDescent="0.3"/>
    <row r="14" spans="1:22" ht="20.25" customHeight="1" x14ac:dyDescent="0.25">
      <c r="A14" s="474" t="str">
        <f>A5</f>
        <v>NÃO CERTIFICADO</v>
      </c>
      <c r="B14" s="476">
        <v>2016</v>
      </c>
      <c r="C14" s="478">
        <v>2017</v>
      </c>
      <c r="D14" s="478">
        <v>2018</v>
      </c>
      <c r="E14" s="478">
        <v>2019</v>
      </c>
      <c r="F14" s="478">
        <v>2020</v>
      </c>
      <c r="G14" s="482">
        <v>2021</v>
      </c>
      <c r="H14" s="484" t="str">
        <f>H5</f>
        <v>janeiro - março</v>
      </c>
      <c r="I14" s="485"/>
      <c r="K14" s="486">
        <v>2016</v>
      </c>
      <c r="L14" s="478">
        <v>2017</v>
      </c>
      <c r="M14" s="478">
        <v>2018</v>
      </c>
      <c r="N14" s="478">
        <v>2019</v>
      </c>
      <c r="O14" s="478">
        <v>2020</v>
      </c>
      <c r="P14" s="482">
        <v>2021</v>
      </c>
      <c r="Q14" s="484" t="str">
        <f>H5</f>
        <v>janeiro - março</v>
      </c>
      <c r="R14" s="485"/>
      <c r="T14" s="490" t="s">
        <v>89</v>
      </c>
      <c r="U14" s="491"/>
    </row>
    <row r="15" spans="1:22" ht="20.25" customHeight="1" thickBot="1" x14ac:dyDescent="0.3">
      <c r="A15" s="475"/>
      <c r="B15" s="477"/>
      <c r="C15" s="479"/>
      <c r="D15" s="479"/>
      <c r="E15" s="479"/>
      <c r="F15" s="479"/>
      <c r="G15" s="483"/>
      <c r="H15" s="201">
        <v>2020</v>
      </c>
      <c r="I15" s="203">
        <v>2021</v>
      </c>
      <c r="K15" s="487">
        <v>2016</v>
      </c>
      <c r="L15" s="479">
        <v>2017</v>
      </c>
      <c r="M15" s="492">
        <v>2018</v>
      </c>
      <c r="N15" s="492"/>
      <c r="O15" s="479"/>
      <c r="P15" s="483"/>
      <c r="Q15" s="201">
        <v>2020</v>
      </c>
      <c r="R15" s="203">
        <v>2021</v>
      </c>
      <c r="T15" s="110" t="s">
        <v>1</v>
      </c>
      <c r="U15" s="94" t="s">
        <v>40</v>
      </c>
    </row>
    <row r="16" spans="1:22" ht="21.95" customHeight="1" x14ac:dyDescent="0.25">
      <c r="A16" s="57" t="s">
        <v>39</v>
      </c>
      <c r="B16" s="95">
        <v>209541598</v>
      </c>
      <c r="C16" s="16">
        <v>229381261</v>
      </c>
      <c r="D16" s="16">
        <v>222717428</v>
      </c>
      <c r="E16" s="48">
        <v>237232488</v>
      </c>
      <c r="F16" s="17">
        <v>134437905</v>
      </c>
      <c r="G16" s="17">
        <v>111269086</v>
      </c>
      <c r="H16" s="4">
        <v>8452590</v>
      </c>
      <c r="I16" s="17">
        <v>46698175</v>
      </c>
      <c r="K16" s="96">
        <f t="shared" ref="K16:R16" si="8">B16/B18</f>
        <v>0.64469468516788675</v>
      </c>
      <c r="L16" s="98">
        <f t="shared" si="8"/>
        <v>0.65202228069943247</v>
      </c>
      <c r="M16" s="98">
        <f t="shared" si="8"/>
        <v>0.6319365208121398</v>
      </c>
      <c r="N16" s="98">
        <f t="shared" si="8"/>
        <v>0.64386421869758337</v>
      </c>
      <c r="O16" s="98">
        <f t="shared" si="8"/>
        <v>0.48409786470985144</v>
      </c>
      <c r="P16" s="24">
        <f t="shared" si="8"/>
        <v>0.43645798697670374</v>
      </c>
      <c r="Q16" s="115">
        <f t="shared" si="8"/>
        <v>0.18549735354440355</v>
      </c>
      <c r="R16" s="97">
        <f t="shared" si="8"/>
        <v>0.58951343131345302</v>
      </c>
      <c r="T16" s="61">
        <f>(I16-H16)/H16</f>
        <v>4.5247178675411917</v>
      </c>
      <c r="U16" s="100">
        <f>(R16-Q16)*100</f>
        <v>40.401607776904946</v>
      </c>
    </row>
    <row r="17" spans="1:22" ht="21.95" customHeight="1" thickBot="1" x14ac:dyDescent="0.3">
      <c r="A17" s="57" t="s">
        <v>38</v>
      </c>
      <c r="B17" s="95">
        <v>115482949</v>
      </c>
      <c r="C17" s="16">
        <v>122418467</v>
      </c>
      <c r="D17" s="16">
        <v>129718965</v>
      </c>
      <c r="E17" s="48">
        <v>131218625</v>
      </c>
      <c r="F17" s="59">
        <v>143270209</v>
      </c>
      <c r="G17" s="59">
        <v>143667447</v>
      </c>
      <c r="H17" s="4">
        <v>37114583</v>
      </c>
      <c r="I17" s="17">
        <v>32516602</v>
      </c>
      <c r="K17" s="96">
        <f t="shared" ref="K17:R17" si="9">B17/B18</f>
        <v>0.35530531483211331</v>
      </c>
      <c r="L17" s="99">
        <f t="shared" si="9"/>
        <v>0.34797771930056753</v>
      </c>
      <c r="M17" s="99">
        <f t="shared" si="9"/>
        <v>0.36806347918786014</v>
      </c>
      <c r="N17" s="99">
        <f t="shared" si="9"/>
        <v>0.35613578130241663</v>
      </c>
      <c r="O17" s="99">
        <f t="shared" si="9"/>
        <v>0.51590213529014861</v>
      </c>
      <c r="P17" s="113">
        <f t="shared" si="9"/>
        <v>0.56354201302329632</v>
      </c>
      <c r="Q17" s="284">
        <f t="shared" si="9"/>
        <v>0.81450264645559645</v>
      </c>
      <c r="R17" s="97">
        <f t="shared" si="9"/>
        <v>0.41048656868654698</v>
      </c>
      <c r="T17" s="111">
        <f t="shared" ref="T17:T18" si="10">(I17-H17)/H17</f>
        <v>-0.12388610158977133</v>
      </c>
      <c r="U17" s="116">
        <f t="shared" ref="U17:U18" si="11">(R17-Q17)*100</f>
        <v>-40.401607776904946</v>
      </c>
      <c r="V17" s="2"/>
    </row>
    <row r="18" spans="1:22" ht="21.95" customHeight="1" thickBot="1" x14ac:dyDescent="0.3">
      <c r="A18" s="93" t="s">
        <v>23</v>
      </c>
      <c r="B18" s="102">
        <f t="shared" ref="B18:G18" si="12">B16+B17</f>
        <v>325024547</v>
      </c>
      <c r="C18" s="103">
        <f t="shared" si="12"/>
        <v>351799728</v>
      </c>
      <c r="D18" s="103">
        <f t="shared" si="12"/>
        <v>352436393</v>
      </c>
      <c r="E18" s="103">
        <f t="shared" si="12"/>
        <v>368451113</v>
      </c>
      <c r="F18" s="103">
        <f t="shared" si="12"/>
        <v>277708114</v>
      </c>
      <c r="G18" s="202">
        <f t="shared" si="12"/>
        <v>254936533</v>
      </c>
      <c r="H18" s="209">
        <f>H16+H17</f>
        <v>45567173</v>
      </c>
      <c r="I18" s="205">
        <f>I16+I17</f>
        <v>79214777</v>
      </c>
      <c r="K18" s="108">
        <f>K16+K17</f>
        <v>1</v>
      </c>
      <c r="L18" s="104">
        <f t="shared" ref="L18" si="13">L16+L17</f>
        <v>1</v>
      </c>
      <c r="M18" s="104">
        <f>M16+M17</f>
        <v>1</v>
      </c>
      <c r="N18" s="104">
        <f>N16+N17</f>
        <v>1</v>
      </c>
      <c r="O18" s="104">
        <f>O16+O17</f>
        <v>1</v>
      </c>
      <c r="P18" s="210">
        <f>P16+P17</f>
        <v>1</v>
      </c>
      <c r="Q18" s="109">
        <f t="shared" ref="Q18:R18" si="14">Q16+Q17</f>
        <v>1</v>
      </c>
      <c r="R18" s="109">
        <f t="shared" si="14"/>
        <v>1</v>
      </c>
      <c r="T18" s="289">
        <f t="shared" si="10"/>
        <v>0.73841763236003255</v>
      </c>
      <c r="U18" s="409">
        <f t="shared" si="11"/>
        <v>0</v>
      </c>
      <c r="V18" s="2"/>
    </row>
    <row r="21" spans="1:22" x14ac:dyDescent="0.25">
      <c r="A21" s="1" t="s">
        <v>29</v>
      </c>
      <c r="K21" s="1" t="str">
        <f>T12</f>
        <v>VARIAÇÃO (JAN.-MAR)</v>
      </c>
      <c r="Q21" s="306"/>
    </row>
    <row r="22" spans="1:22" ht="15.75" thickBot="1" x14ac:dyDescent="0.3"/>
    <row r="23" spans="1:22" ht="20.25" customHeight="1" x14ac:dyDescent="0.25">
      <c r="A23" s="474" t="str">
        <f>A5</f>
        <v>NÃO CERTIFICADO</v>
      </c>
      <c r="B23" s="476">
        <v>2016</v>
      </c>
      <c r="C23" s="478">
        <v>2017</v>
      </c>
      <c r="D23" s="478">
        <v>2018</v>
      </c>
      <c r="E23" s="478">
        <v>2019</v>
      </c>
      <c r="F23" s="478">
        <v>2020</v>
      </c>
      <c r="G23" s="482">
        <v>2021</v>
      </c>
      <c r="H23" s="484" t="str">
        <f>H5</f>
        <v>janeiro - março</v>
      </c>
      <c r="I23" s="485"/>
      <c r="K23" s="480" t="s">
        <v>90</v>
      </c>
    </row>
    <row r="24" spans="1:22" ht="20.25" customHeight="1" thickBot="1" x14ac:dyDescent="0.3">
      <c r="A24" s="475"/>
      <c r="B24" s="477"/>
      <c r="C24" s="479"/>
      <c r="D24" s="479"/>
      <c r="E24" s="479"/>
      <c r="F24" s="479"/>
      <c r="G24" s="483"/>
      <c r="H24" s="201">
        <v>2021</v>
      </c>
      <c r="I24" s="203">
        <v>2022</v>
      </c>
      <c r="K24" s="481"/>
    </row>
    <row r="25" spans="1:22" ht="21.95" customHeight="1" x14ac:dyDescent="0.25">
      <c r="A25" s="57" t="s">
        <v>39</v>
      </c>
      <c r="B25" s="184">
        <f>B16/B7</f>
        <v>4.3607267461763808</v>
      </c>
      <c r="C25" s="193">
        <f t="shared" ref="C25:D25" si="15">C16/C7</f>
        <v>4.3688660485568471</v>
      </c>
      <c r="D25" s="193">
        <f t="shared" si="15"/>
        <v>4.2553963546621869</v>
      </c>
      <c r="E25" s="193">
        <f t="shared" ref="E25" si="16">E16/E7</f>
        <v>4.2796460972023116</v>
      </c>
      <c r="F25" s="193">
        <f t="shared" ref="F25:G25" si="17">F16/F7</f>
        <v>4.2715937448963448</v>
      </c>
      <c r="G25" s="311">
        <f t="shared" si="17"/>
        <v>4.3078048021481052</v>
      </c>
      <c r="H25" s="307">
        <f t="shared" ref="H25:I25" si="18">H16/H7</f>
        <v>4.2125536499937208</v>
      </c>
      <c r="I25" s="308">
        <f t="shared" si="18"/>
        <v>4.501104837912929</v>
      </c>
      <c r="K25" s="55">
        <f>(I25-H25)/H25</f>
        <v>6.8497925936121501E-2</v>
      </c>
    </row>
    <row r="26" spans="1:22" ht="21.95" customHeight="1" thickBot="1" x14ac:dyDescent="0.3">
      <c r="A26" s="57" t="s">
        <v>38</v>
      </c>
      <c r="B26" s="184">
        <f t="shared" ref="B26:D27" si="19">B17/B8</f>
        <v>1.1651844962701983</v>
      </c>
      <c r="C26" s="193">
        <f t="shared" si="19"/>
        <v>1.1939999104830223</v>
      </c>
      <c r="D26" s="193">
        <f t="shared" si="19"/>
        <v>1.3421143788134609</v>
      </c>
      <c r="E26" s="193">
        <f t="shared" ref="E26" si="20">E17/E8</f>
        <v>1.3354558198048403</v>
      </c>
      <c r="F26" s="193">
        <f t="shared" ref="F26:G26" si="21">F17/F8</f>
        <v>1.3358091343645904</v>
      </c>
      <c r="G26" s="312">
        <f t="shared" si="21"/>
        <v>1.3375774995486864</v>
      </c>
      <c r="H26" s="307">
        <f t="shared" ref="H26:I26" si="22">H17/H8</f>
        <v>1.3249434300095366</v>
      </c>
      <c r="I26" s="308">
        <f t="shared" si="22"/>
        <v>1.3249662937683893</v>
      </c>
      <c r="K26" s="114">
        <f t="shared" ref="K26:K27" si="23">(I26-H26)/H26</f>
        <v>1.7256403809230488E-5</v>
      </c>
      <c r="V26" s="2"/>
    </row>
    <row r="27" spans="1:22" ht="21.95" customHeight="1" thickBot="1" x14ac:dyDescent="0.3">
      <c r="A27" s="93" t="s">
        <v>23</v>
      </c>
      <c r="B27" s="185">
        <f t="shared" si="19"/>
        <v>2.2085980084340191</v>
      </c>
      <c r="C27" s="186">
        <f t="shared" si="19"/>
        <v>2.2692122767291418</v>
      </c>
      <c r="D27" s="186">
        <f t="shared" si="19"/>
        <v>2.3654983434630283</v>
      </c>
      <c r="E27" s="186">
        <f t="shared" ref="E27" si="24">E18/E9</f>
        <v>2.3973610213282766</v>
      </c>
      <c r="F27" s="186">
        <f t="shared" ref="F27:G27" si="25">F18/F9</f>
        <v>2.0018455655078404</v>
      </c>
      <c r="G27" s="313">
        <f t="shared" si="25"/>
        <v>1.9133872045642959</v>
      </c>
      <c r="H27" s="309">
        <f t="shared" ref="H27:I27" si="26">H18/H9</f>
        <v>1.5179582571225707</v>
      </c>
      <c r="I27" s="310">
        <f t="shared" si="26"/>
        <v>2.2687060228436127</v>
      </c>
      <c r="K27" s="117">
        <f t="shared" si="23"/>
        <v>0.49457734571973888</v>
      </c>
      <c r="V27" s="2"/>
    </row>
    <row r="29" spans="1:22" ht="15.75" x14ac:dyDescent="0.25">
      <c r="A29" s="118" t="s">
        <v>41</v>
      </c>
    </row>
  </sheetData>
  <mergeCells count="41">
    <mergeCell ref="E5:E6"/>
    <mergeCell ref="N5:N6"/>
    <mergeCell ref="N14:N15"/>
    <mergeCell ref="E14:E15"/>
    <mergeCell ref="E23:E24"/>
    <mergeCell ref="F5:F6"/>
    <mergeCell ref="F14:F15"/>
    <mergeCell ref="F23:F24"/>
    <mergeCell ref="M14:M15"/>
    <mergeCell ref="H23:I23"/>
    <mergeCell ref="G23:G24"/>
    <mergeCell ref="K23:K24"/>
    <mergeCell ref="A23:A24"/>
    <mergeCell ref="B23:B24"/>
    <mergeCell ref="C23:C24"/>
    <mergeCell ref="D23:D24"/>
    <mergeCell ref="T5:U5"/>
    <mergeCell ref="A14:A15"/>
    <mergeCell ref="B14:B15"/>
    <mergeCell ref="C14:C15"/>
    <mergeCell ref="D14:D15"/>
    <mergeCell ref="K14:K15"/>
    <mergeCell ref="A5:A6"/>
    <mergeCell ref="B5:B6"/>
    <mergeCell ref="C5:C6"/>
    <mergeCell ref="D5:D6"/>
    <mergeCell ref="K5:K6"/>
    <mergeCell ref="L14:L15"/>
    <mergeCell ref="T14:U14"/>
    <mergeCell ref="G5:G6"/>
    <mergeCell ref="P5:P6"/>
    <mergeCell ref="Q5:R5"/>
    <mergeCell ref="H14:I14"/>
    <mergeCell ref="Q14:R14"/>
    <mergeCell ref="G14:G15"/>
    <mergeCell ref="P14:P15"/>
    <mergeCell ref="L5:L6"/>
    <mergeCell ref="M5:M6"/>
    <mergeCell ref="H5:I5"/>
    <mergeCell ref="O5:O6"/>
    <mergeCell ref="O14:O15"/>
  </mergeCells>
  <pageMargins left="0.7" right="0.7" top="0.75" bottom="0.75" header="0.3" footer="0.3"/>
  <pageSetup paperSize="9" orientation="portrait" r:id="rId1"/>
  <ignoredErrors>
    <ignoredError sqref="H25:I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7">
    <pageSetUpPr fitToPage="1"/>
  </sheetPr>
  <dimension ref="A1:AL74"/>
  <sheetViews>
    <sheetView showGridLines="0" topLeftCell="A46" workbookViewId="0">
      <selection activeCell="J26" sqref="J26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2.7109375" customWidth="1"/>
    <col min="7" max="7" width="13.28515625" customWidth="1"/>
    <col min="8" max="8" width="12.7109375" bestFit="1" customWidth="1"/>
    <col min="9" max="10" width="12.710937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59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'2'!T3</f>
        <v>VARIAÇÃO (JAN.-MAR)</v>
      </c>
    </row>
    <row r="4" spans="1:32" ht="15.75" thickBot="1" x14ac:dyDescent="0.3"/>
    <row r="5" spans="1:32" ht="24" customHeight="1" x14ac:dyDescent="0.25">
      <c r="A5" s="474" t="s">
        <v>31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94">
        <v>2021</v>
      </c>
      <c r="I5" s="484" t="s">
        <v>84</v>
      </c>
      <c r="J5" s="485"/>
      <c r="L5" s="486">
        <v>2016</v>
      </c>
      <c r="M5" s="478">
        <v>2017</v>
      </c>
      <c r="N5" s="478">
        <v>2018</v>
      </c>
      <c r="O5" s="488">
        <v>2019</v>
      </c>
      <c r="P5" s="488">
        <v>2020</v>
      </c>
      <c r="Q5" s="494">
        <v>2021</v>
      </c>
      <c r="R5" s="484" t="str">
        <f>I5</f>
        <v>janeiro - março</v>
      </c>
      <c r="S5" s="485"/>
      <c r="U5" s="490" t="s">
        <v>89</v>
      </c>
      <c r="V5" s="491"/>
    </row>
    <row r="6" spans="1:32" ht="20.25" customHeight="1" thickBot="1" x14ac:dyDescent="0.3">
      <c r="A6" s="498"/>
      <c r="B6" s="499"/>
      <c r="C6" s="493"/>
      <c r="D6" s="492"/>
      <c r="E6" s="492"/>
      <c r="F6" s="492"/>
      <c r="G6" s="479"/>
      <c r="H6" s="495"/>
      <c r="I6" s="201">
        <v>2021</v>
      </c>
      <c r="J6" s="203">
        <v>2022</v>
      </c>
      <c r="L6" s="500"/>
      <c r="M6" s="492"/>
      <c r="N6" s="492"/>
      <c r="O6" s="496"/>
      <c r="P6" s="496"/>
      <c r="Q6" s="501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109737188</v>
      </c>
      <c r="D7" s="14">
        <f t="shared" si="0"/>
        <v>112363732</v>
      </c>
      <c r="E7" s="14">
        <f t="shared" si="0"/>
        <v>115103876</v>
      </c>
      <c r="F7" s="14">
        <f t="shared" si="0"/>
        <v>124599626</v>
      </c>
      <c r="G7" s="14">
        <f t="shared" si="0"/>
        <v>112002072</v>
      </c>
      <c r="H7" s="130">
        <f t="shared" si="0"/>
        <v>115427059</v>
      </c>
      <c r="I7" s="217">
        <f t="shared" ref="I7:J7" si="1">SUM(I8:I20)</f>
        <v>25910351</v>
      </c>
      <c r="J7" s="216">
        <f t="shared" si="1"/>
        <v>27694456</v>
      </c>
      <c r="L7" s="82">
        <f t="shared" ref="L7:S7" si="2">C7/C24</f>
        <v>0.42715836607808244</v>
      </c>
      <c r="M7" s="21">
        <f t="shared" si="2"/>
        <v>0.42021567582483027</v>
      </c>
      <c r="N7" s="21">
        <f t="shared" si="2"/>
        <v>0.43584399343064739</v>
      </c>
      <c r="O7" s="21">
        <f t="shared" si="2"/>
        <v>0.44773316742194436</v>
      </c>
      <c r="P7" s="315">
        <f t="shared" si="2"/>
        <v>0.44670727094167323</v>
      </c>
      <c r="Q7" s="22">
        <f t="shared" si="2"/>
        <v>0.46418625159902627</v>
      </c>
      <c r="R7" s="12">
        <f t="shared" si="2"/>
        <v>0.46327156444938294</v>
      </c>
      <c r="S7" s="22">
        <f t="shared" si="2"/>
        <v>0.44232758352612905</v>
      </c>
      <c r="U7" s="122">
        <f>(J7-I7)/I7</f>
        <v>6.8856844123802108E-2</v>
      </c>
      <c r="V7" s="121">
        <f>(S7-R7)*100</f>
        <v>-2.0943980923253891</v>
      </c>
    </row>
    <row r="8" spans="1:32" ht="20.100000000000001" customHeight="1" x14ac:dyDescent="0.25">
      <c r="A8" s="56"/>
      <c r="B8" s="3" t="s">
        <v>10</v>
      </c>
      <c r="C8" s="15">
        <v>18625525</v>
      </c>
      <c r="D8" s="48">
        <v>19983662</v>
      </c>
      <c r="E8" s="48">
        <v>20334191</v>
      </c>
      <c r="F8" s="48">
        <v>21469566</v>
      </c>
      <c r="G8" s="48">
        <v>19721315</v>
      </c>
      <c r="H8" s="17">
        <v>19829174</v>
      </c>
      <c r="I8" s="15">
        <v>3554937</v>
      </c>
      <c r="J8" s="204">
        <v>3898716</v>
      </c>
      <c r="L8" s="115">
        <f>C8/$C$7</f>
        <v>0.16972846980551387</v>
      </c>
      <c r="M8" s="23">
        <f>D8/$D$7</f>
        <v>0.17784797322324608</v>
      </c>
      <c r="N8" s="23">
        <f>E8/$E$7</f>
        <v>0.17665948104128135</v>
      </c>
      <c r="O8" s="214">
        <f>F8/$F$7</f>
        <v>0.17230843052450254</v>
      </c>
      <c r="P8" s="214">
        <f>G8/$G$7</f>
        <v>0.1760799121644821</v>
      </c>
      <c r="Q8" s="24">
        <f>H8/$H$7</f>
        <v>0.17178964942700306</v>
      </c>
      <c r="R8" s="214">
        <f>I8/$I$7</f>
        <v>0.13720142193365115</v>
      </c>
      <c r="S8" s="24">
        <f>J8/$J$7</f>
        <v>0.1407760455738867</v>
      </c>
      <c r="U8" s="123">
        <f t="shared" ref="U8:U24" si="3">(J8-I8)/I8</f>
        <v>9.670466734009632E-2</v>
      </c>
      <c r="V8" s="124">
        <f t="shared" ref="V8:V24" si="4">(S8-R8)*100</f>
        <v>0.3574623640235558</v>
      </c>
    </row>
    <row r="9" spans="1:32" s="2" customFormat="1" ht="20.100000000000001" customHeight="1" x14ac:dyDescent="0.25">
      <c r="A9" s="57"/>
      <c r="B9" s="2" t="s">
        <v>18</v>
      </c>
      <c r="C9" s="15">
        <v>539211</v>
      </c>
      <c r="D9" s="48">
        <v>687664</v>
      </c>
      <c r="E9" s="48">
        <v>429621</v>
      </c>
      <c r="F9" s="48">
        <v>392807</v>
      </c>
      <c r="G9" s="48">
        <v>274448</v>
      </c>
      <c r="H9" s="17">
        <v>283374</v>
      </c>
      <c r="I9" s="15">
        <v>44901</v>
      </c>
      <c r="J9" s="204">
        <v>84365</v>
      </c>
      <c r="L9" s="115">
        <f t="shared" ref="L9:L20" si="5">C9/$C$7</f>
        <v>4.9136578932567508E-3</v>
      </c>
      <c r="M9" s="23">
        <f t="shared" ref="M9:M20" si="6">D9/$D$7</f>
        <v>6.1199818460995941E-3</v>
      </c>
      <c r="N9" s="23">
        <f t="shared" ref="N9:N20" si="7">E9/$E$7</f>
        <v>3.7324633620504665E-3</v>
      </c>
      <c r="O9" s="214">
        <f t="shared" ref="O9:O20" si="8">F9/$F$7</f>
        <v>3.152553603973097E-3</v>
      </c>
      <c r="P9" s="214">
        <f t="shared" ref="P9:P20" si="9">G9/$G$7</f>
        <v>2.4503832393386435E-3</v>
      </c>
      <c r="Q9" s="24">
        <f t="shared" ref="Q9:Q20" si="10">H9/$H$7</f>
        <v>2.4550049395263549E-3</v>
      </c>
      <c r="R9" s="214">
        <f t="shared" ref="R9:R20" si="11">I9/$I$7</f>
        <v>1.7329367710997045E-3</v>
      </c>
      <c r="S9" s="24">
        <f t="shared" ref="S9:S20" si="12">J9/$J$7</f>
        <v>3.0462775654448676E-3</v>
      </c>
      <c r="U9" s="123">
        <f t="shared" si="3"/>
        <v>0.87891138281998171</v>
      </c>
      <c r="V9" s="124">
        <f t="shared" si="4"/>
        <v>0.1313340794345163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11753648</v>
      </c>
      <c r="D10" s="48">
        <v>13623943</v>
      </c>
      <c r="E10" s="48">
        <v>13143932</v>
      </c>
      <c r="F10" s="48">
        <v>12900582</v>
      </c>
      <c r="G10" s="48">
        <v>12304507</v>
      </c>
      <c r="H10" s="17">
        <v>13633892</v>
      </c>
      <c r="I10" s="15">
        <v>3006723</v>
      </c>
      <c r="J10" s="204">
        <v>3523988</v>
      </c>
      <c r="L10" s="115">
        <f t="shared" si="5"/>
        <v>0.10710724608689627</v>
      </c>
      <c r="M10" s="23">
        <f t="shared" si="6"/>
        <v>0.12124858045832795</v>
      </c>
      <c r="N10" s="23">
        <f t="shared" si="7"/>
        <v>0.11419191478834301</v>
      </c>
      <c r="O10" s="214">
        <f t="shared" si="8"/>
        <v>0.10353628188257964</v>
      </c>
      <c r="P10" s="214">
        <f t="shared" si="9"/>
        <v>0.10985963723956821</v>
      </c>
      <c r="Q10" s="24">
        <f t="shared" si="10"/>
        <v>0.11811694864373179</v>
      </c>
      <c r="R10" s="214">
        <f t="shared" si="11"/>
        <v>0.11604331411797547</v>
      </c>
      <c r="S10" s="24">
        <f t="shared" si="12"/>
        <v>0.12724525081843097</v>
      </c>
      <c r="U10" s="123">
        <f t="shared" si="3"/>
        <v>0.17203613369106499</v>
      </c>
      <c r="V10" s="124">
        <f t="shared" si="4"/>
        <v>1.1201936700455495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108515</v>
      </c>
      <c r="D11" s="48">
        <v>88963</v>
      </c>
      <c r="E11" s="48">
        <v>259060</v>
      </c>
      <c r="F11" s="48">
        <v>298131</v>
      </c>
      <c r="G11" s="48">
        <v>93359</v>
      </c>
      <c r="H11" s="17">
        <v>126421</v>
      </c>
      <c r="I11" s="15">
        <v>70687</v>
      </c>
      <c r="J11" s="204">
        <v>33609</v>
      </c>
      <c r="L11" s="115">
        <f t="shared" si="5"/>
        <v>9.8886259050122547E-4</v>
      </c>
      <c r="M11" s="23">
        <f t="shared" si="6"/>
        <v>7.9174123550826881E-4</v>
      </c>
      <c r="N11" s="23">
        <f t="shared" si="7"/>
        <v>2.2506626970580906E-3</v>
      </c>
      <c r="O11" s="214">
        <f t="shared" si="8"/>
        <v>2.3927118368718059E-3</v>
      </c>
      <c r="P11" s="214">
        <f t="shared" si="9"/>
        <v>8.3354707937903147E-4</v>
      </c>
      <c r="Q11" s="24">
        <f t="shared" si="10"/>
        <v>1.0952457863454704E-3</v>
      </c>
      <c r="R11" s="214">
        <f t="shared" si="11"/>
        <v>2.7281374922323515E-3</v>
      </c>
      <c r="S11" s="24">
        <f t="shared" si="12"/>
        <v>1.2135641877204593E-3</v>
      </c>
      <c r="U11" s="123">
        <f t="shared" si="3"/>
        <v>-0.52453775093015687</v>
      </c>
      <c r="V11" s="124">
        <f t="shared" si="4"/>
        <v>-0.15145733045118923</v>
      </c>
      <c r="W11"/>
      <c r="X11"/>
      <c r="Y11"/>
      <c r="Z11"/>
      <c r="AA11"/>
      <c r="AB11"/>
      <c r="AC11"/>
      <c r="AD11"/>
      <c r="AE11"/>
      <c r="AF11"/>
    </row>
    <row r="12" spans="1:32" s="321" customFormat="1" ht="20.100000000000001" customHeight="1" x14ac:dyDescent="0.25">
      <c r="A12" s="320"/>
      <c r="B12" s="321" t="s">
        <v>16</v>
      </c>
      <c r="C12" s="322">
        <v>33870</v>
      </c>
      <c r="D12" s="323">
        <v>27242</v>
      </c>
      <c r="E12" s="323">
        <v>23820</v>
      </c>
      <c r="F12" s="323">
        <v>29584</v>
      </c>
      <c r="G12" s="323">
        <v>54417</v>
      </c>
      <c r="H12" s="324">
        <v>31028</v>
      </c>
      <c r="I12" s="322">
        <v>4061</v>
      </c>
      <c r="J12" s="325">
        <v>6442</v>
      </c>
      <c r="L12" s="120">
        <f t="shared" si="5"/>
        <v>3.0864650914874908E-4</v>
      </c>
      <c r="M12" s="326">
        <f t="shared" si="6"/>
        <v>2.4244477746609554E-4</v>
      </c>
      <c r="N12" s="326">
        <f t="shared" si="7"/>
        <v>2.0694350900920139E-4</v>
      </c>
      <c r="O12" s="214">
        <f t="shared" si="8"/>
        <v>2.3743249438003931E-4</v>
      </c>
      <c r="P12" s="50">
        <f t="shared" si="9"/>
        <v>4.858570830725346E-4</v>
      </c>
      <c r="Q12" s="28">
        <f t="shared" si="10"/>
        <v>2.6881045284191118E-4</v>
      </c>
      <c r="R12" s="50">
        <f t="shared" si="11"/>
        <v>1.567327281672101E-4</v>
      </c>
      <c r="S12" s="28">
        <f t="shared" si="12"/>
        <v>2.3260973243164625E-4</v>
      </c>
      <c r="U12" s="123">
        <f t="shared" si="3"/>
        <v>0.58630879093819255</v>
      </c>
      <c r="V12" s="124">
        <f t="shared" si="4"/>
        <v>7.5877004264436158E-3</v>
      </c>
      <c r="W12" s="327"/>
      <c r="X12" s="327"/>
      <c r="Y12" s="327"/>
      <c r="Z12" s="327"/>
      <c r="AA12" s="327"/>
      <c r="AB12" s="327"/>
      <c r="AC12" s="327"/>
      <c r="AD12" s="327"/>
      <c r="AE12" s="327"/>
      <c r="AF12" s="327"/>
    </row>
    <row r="13" spans="1:32" s="321" customFormat="1" ht="20.100000000000001" customHeight="1" x14ac:dyDescent="0.25">
      <c r="A13" s="320"/>
      <c r="B13" s="321" t="s">
        <v>13</v>
      </c>
      <c r="C13" s="322">
        <v>1062653</v>
      </c>
      <c r="D13" s="323">
        <v>762668</v>
      </c>
      <c r="E13" s="323">
        <v>1066136</v>
      </c>
      <c r="F13" s="323">
        <v>883932</v>
      </c>
      <c r="G13" s="323">
        <v>522330</v>
      </c>
      <c r="H13" s="324">
        <v>376796</v>
      </c>
      <c r="I13" s="322">
        <v>100031</v>
      </c>
      <c r="J13" s="325">
        <v>81746</v>
      </c>
      <c r="L13" s="120">
        <f t="shared" si="5"/>
        <v>9.6836179181117709E-3</v>
      </c>
      <c r="M13" s="326">
        <f t="shared" si="6"/>
        <v>6.7874926048202104E-3</v>
      </c>
      <c r="N13" s="326">
        <f t="shared" si="7"/>
        <v>9.2623813988679232E-3</v>
      </c>
      <c r="O13" s="214">
        <f t="shared" si="8"/>
        <v>7.0941785972937028E-3</v>
      </c>
      <c r="P13" s="50">
        <f t="shared" si="9"/>
        <v>4.6635744381586085E-3</v>
      </c>
      <c r="Q13" s="28">
        <f t="shared" si="10"/>
        <v>3.2643645542419996E-3</v>
      </c>
      <c r="R13" s="50">
        <f t="shared" si="11"/>
        <v>3.8606578506018693E-3</v>
      </c>
      <c r="S13" s="28">
        <f t="shared" si="12"/>
        <v>2.9517099017940629E-3</v>
      </c>
      <c r="U13" s="123">
        <f t="shared" si="3"/>
        <v>-0.18279333406643941</v>
      </c>
      <c r="V13" s="124">
        <f t="shared" si="4"/>
        <v>-9.0894794880780644E-2</v>
      </c>
      <c r="W13" s="327"/>
      <c r="X13" s="327"/>
      <c r="Y13" s="327"/>
      <c r="Z13" s="327"/>
      <c r="AA13" s="327"/>
      <c r="AB13" s="327"/>
      <c r="AC13" s="327"/>
      <c r="AD13" s="327"/>
      <c r="AE13" s="327"/>
      <c r="AF13" s="327"/>
    </row>
    <row r="14" spans="1:32" s="321" customFormat="1" ht="20.100000000000001" customHeight="1" x14ac:dyDescent="0.25">
      <c r="A14" s="320"/>
      <c r="B14" s="321" t="s">
        <v>17</v>
      </c>
      <c r="C14" s="322">
        <v>6243657</v>
      </c>
      <c r="D14" s="323">
        <v>5984241</v>
      </c>
      <c r="E14" s="323">
        <v>6482985</v>
      </c>
      <c r="F14" s="323">
        <v>6587282</v>
      </c>
      <c r="G14" s="323">
        <v>5490782</v>
      </c>
      <c r="H14" s="324">
        <v>5301195</v>
      </c>
      <c r="I14" s="322">
        <v>1283705</v>
      </c>
      <c r="J14" s="325">
        <v>1430432</v>
      </c>
      <c r="L14" s="120">
        <f t="shared" si="5"/>
        <v>5.6896455192564255E-2</v>
      </c>
      <c r="M14" s="326">
        <f t="shared" si="6"/>
        <v>5.3257762923004374E-2</v>
      </c>
      <c r="N14" s="326">
        <f t="shared" si="7"/>
        <v>5.6322907840219039E-2</v>
      </c>
      <c r="O14" s="50">
        <f t="shared" si="8"/>
        <v>5.2867590469332551E-2</v>
      </c>
      <c r="P14" s="50">
        <f t="shared" si="9"/>
        <v>4.902393234296594E-2</v>
      </c>
      <c r="Q14" s="28">
        <f t="shared" si="10"/>
        <v>4.5926796073007453E-2</v>
      </c>
      <c r="R14" s="50">
        <f t="shared" si="11"/>
        <v>4.9544099190319726E-2</v>
      </c>
      <c r="S14" s="28">
        <f t="shared" si="12"/>
        <v>5.1650481959277336E-2</v>
      </c>
      <c r="U14" s="123">
        <f t="shared" si="3"/>
        <v>0.11429962491382366</v>
      </c>
      <c r="V14" s="124">
        <f t="shared" si="4"/>
        <v>0.21063827689576098</v>
      </c>
      <c r="W14" s="327"/>
      <c r="X14" s="327"/>
      <c r="Y14" s="327"/>
      <c r="Z14" s="327"/>
      <c r="AA14" s="327"/>
      <c r="AB14" s="327"/>
      <c r="AC14" s="327"/>
      <c r="AD14" s="327"/>
      <c r="AE14" s="327"/>
      <c r="AF14" s="327"/>
    </row>
    <row r="15" spans="1:32" s="2" customFormat="1" ht="20.100000000000001" customHeight="1" x14ac:dyDescent="0.25">
      <c r="A15" s="57"/>
      <c r="B15" s="2" t="s">
        <v>14</v>
      </c>
      <c r="C15" s="15">
        <v>372565</v>
      </c>
      <c r="D15" s="48">
        <v>415358</v>
      </c>
      <c r="E15" s="48">
        <v>770569</v>
      </c>
      <c r="F15" s="48">
        <v>903668</v>
      </c>
      <c r="G15" s="48">
        <v>848363</v>
      </c>
      <c r="H15" s="17">
        <v>969926</v>
      </c>
      <c r="I15" s="15">
        <v>145369</v>
      </c>
      <c r="J15" s="204">
        <v>285282</v>
      </c>
      <c r="L15" s="115">
        <f t="shared" si="5"/>
        <v>3.3950660372306972E-3</v>
      </c>
      <c r="M15" s="23">
        <f t="shared" si="6"/>
        <v>3.6965486336819073E-3</v>
      </c>
      <c r="N15" s="23">
        <f t="shared" si="7"/>
        <v>6.6945530140097107E-3</v>
      </c>
      <c r="O15" s="214">
        <f t="shared" si="8"/>
        <v>7.2525739362973686E-3</v>
      </c>
      <c r="P15" s="214">
        <f t="shared" si="9"/>
        <v>7.5745295140611331E-3</v>
      </c>
      <c r="Q15" s="24">
        <f t="shared" si="10"/>
        <v>8.4029343587451195E-3</v>
      </c>
      <c r="R15" s="214">
        <f t="shared" si="11"/>
        <v>5.6104604680963215E-3</v>
      </c>
      <c r="S15" s="24">
        <f t="shared" si="12"/>
        <v>1.0301050867364934E-2</v>
      </c>
      <c r="U15" s="123">
        <f t="shared" si="3"/>
        <v>0.96246792644924295</v>
      </c>
      <c r="V15" s="124">
        <f t="shared" si="4"/>
        <v>0.46905903992686127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3895621</v>
      </c>
      <c r="D16" s="48">
        <v>4806982</v>
      </c>
      <c r="E16" s="48">
        <v>5482162</v>
      </c>
      <c r="F16" s="48">
        <v>5290110</v>
      </c>
      <c r="G16" s="48">
        <v>4588314</v>
      </c>
      <c r="H16" s="17">
        <v>5045995</v>
      </c>
      <c r="I16" s="15">
        <v>1113429</v>
      </c>
      <c r="J16" s="204">
        <v>1203708</v>
      </c>
      <c r="L16" s="115">
        <f t="shared" si="5"/>
        <v>3.5499551893019163E-2</v>
      </c>
      <c r="M16" s="23">
        <f t="shared" si="6"/>
        <v>4.2780547730472317E-2</v>
      </c>
      <c r="N16" s="23">
        <f t="shared" si="7"/>
        <v>4.7627953032615515E-2</v>
      </c>
      <c r="O16" s="214">
        <f t="shared" si="8"/>
        <v>4.2456869011789813E-2</v>
      </c>
      <c r="P16" s="214">
        <f t="shared" si="9"/>
        <v>4.0966331408583224E-2</v>
      </c>
      <c r="Q16" s="24">
        <f t="shared" si="10"/>
        <v>4.3715876014825954E-2</v>
      </c>
      <c r="R16" s="214">
        <f t="shared" si="11"/>
        <v>4.2972362666951133E-2</v>
      </c>
      <c r="S16" s="24">
        <f t="shared" si="12"/>
        <v>4.3463861503544247E-2</v>
      </c>
      <c r="U16" s="123">
        <f t="shared" si="3"/>
        <v>8.1081954933812567E-2</v>
      </c>
      <c r="V16" s="124">
        <f t="shared" si="4"/>
        <v>4.9149883659311416E-2</v>
      </c>
      <c r="W16"/>
      <c r="X16"/>
      <c r="Y16"/>
      <c r="Z16"/>
      <c r="AA16"/>
      <c r="AB16"/>
      <c r="AC16"/>
      <c r="AD16"/>
      <c r="AE16"/>
      <c r="AF16"/>
    </row>
    <row r="17" spans="1:32" s="321" customFormat="1" ht="20.25" customHeight="1" x14ac:dyDescent="0.25">
      <c r="A17" s="320"/>
      <c r="B17" s="321" t="s">
        <v>12</v>
      </c>
      <c r="C17" s="322">
        <v>4845416</v>
      </c>
      <c r="D17" s="323">
        <v>5201550</v>
      </c>
      <c r="E17" s="323">
        <v>5167240</v>
      </c>
      <c r="F17" s="323">
        <v>10234145</v>
      </c>
      <c r="G17" s="323">
        <v>8944119</v>
      </c>
      <c r="H17" s="324">
        <v>8603948</v>
      </c>
      <c r="I17" s="322">
        <v>1923195</v>
      </c>
      <c r="J17" s="325">
        <v>2342629</v>
      </c>
      <c r="L17" s="120">
        <f t="shared" si="5"/>
        <v>4.4154730846575001E-2</v>
      </c>
      <c r="M17" s="326">
        <f t="shared" si="6"/>
        <v>4.6292072249789637E-2</v>
      </c>
      <c r="N17" s="326">
        <f t="shared" si="7"/>
        <v>4.4891972186931396E-2</v>
      </c>
      <c r="O17" s="214">
        <f t="shared" si="8"/>
        <v>8.213624172515574E-2</v>
      </c>
      <c r="P17" s="50">
        <f t="shared" si="9"/>
        <v>7.985672800767471E-2</v>
      </c>
      <c r="Q17" s="28">
        <f t="shared" si="10"/>
        <v>7.4540130144007219E-2</v>
      </c>
      <c r="R17" s="50">
        <f t="shared" si="11"/>
        <v>7.4224969009489689E-2</v>
      </c>
      <c r="S17" s="28">
        <f t="shared" si="12"/>
        <v>8.4588373933035546E-2</v>
      </c>
      <c r="U17" s="123">
        <f t="shared" si="3"/>
        <v>0.21809228913344719</v>
      </c>
      <c r="V17" s="124">
        <f t="shared" si="4"/>
        <v>1.0363404923545858</v>
      </c>
      <c r="W17" s="327"/>
      <c r="X17" s="327"/>
      <c r="Y17" s="327"/>
      <c r="Z17" s="327"/>
      <c r="AA17" s="327"/>
      <c r="AB17" s="327"/>
      <c r="AC17" s="327"/>
      <c r="AD17" s="327"/>
      <c r="AE17" s="327"/>
      <c r="AF17" s="327"/>
    </row>
    <row r="18" spans="1:32" s="2" customFormat="1" ht="20.100000000000001" customHeight="1" x14ac:dyDescent="0.25">
      <c r="A18" s="57"/>
      <c r="B18" s="2" t="s">
        <v>11</v>
      </c>
      <c r="C18" s="15">
        <v>14042265</v>
      </c>
      <c r="D18" s="48">
        <v>14810295</v>
      </c>
      <c r="E18" s="48">
        <v>17624800</v>
      </c>
      <c r="F18" s="48">
        <v>20081558</v>
      </c>
      <c r="G18" s="48">
        <v>20605445</v>
      </c>
      <c r="H18" s="17">
        <v>21793581</v>
      </c>
      <c r="I18" s="15">
        <v>5394098</v>
      </c>
      <c r="J18" s="204">
        <v>4931377</v>
      </c>
      <c r="L18" s="115">
        <f t="shared" si="5"/>
        <v>0.12796268298764862</v>
      </c>
      <c r="M18" s="23">
        <f t="shared" si="6"/>
        <v>0.13180672033926391</v>
      </c>
      <c r="N18" s="23">
        <f t="shared" si="7"/>
        <v>0.15312082105732044</v>
      </c>
      <c r="O18" s="214">
        <f t="shared" si="8"/>
        <v>0.16116868601194678</v>
      </c>
      <c r="P18" s="214">
        <f t="shared" si="9"/>
        <v>0.18397378398499628</v>
      </c>
      <c r="Q18" s="24">
        <f t="shared" si="10"/>
        <v>0.18880824989225448</v>
      </c>
      <c r="R18" s="214">
        <f t="shared" si="11"/>
        <v>0.20818313113550643</v>
      </c>
      <c r="S18" s="24">
        <f t="shared" si="12"/>
        <v>0.17806368899248282</v>
      </c>
      <c r="U18" s="123">
        <f t="shared" si="3"/>
        <v>-8.5782831531796416E-2</v>
      </c>
      <c r="V18" s="124">
        <f t="shared" si="4"/>
        <v>-3.0119442143023618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47928070</v>
      </c>
      <c r="D19" s="48">
        <v>45576684</v>
      </c>
      <c r="E19" s="48">
        <v>43835850</v>
      </c>
      <c r="F19" s="48">
        <v>45113270</v>
      </c>
      <c r="G19" s="48">
        <v>38329384</v>
      </c>
      <c r="H19" s="17">
        <v>39214925</v>
      </c>
      <c r="I19" s="15">
        <v>9241393</v>
      </c>
      <c r="J19" s="204">
        <v>9818334</v>
      </c>
      <c r="L19" s="115">
        <f t="shared" si="5"/>
        <v>0.43675321806131939</v>
      </c>
      <c r="M19" s="23">
        <f t="shared" si="6"/>
        <v>0.40561739262985674</v>
      </c>
      <c r="N19" s="23">
        <f t="shared" si="7"/>
        <v>0.38083730560037787</v>
      </c>
      <c r="O19" s="214">
        <f t="shared" si="8"/>
        <v>0.36206585403394387</v>
      </c>
      <c r="P19" s="214">
        <f t="shared" si="9"/>
        <v>0.34222031178137491</v>
      </c>
      <c r="Q19" s="24">
        <f t="shared" si="10"/>
        <v>0.33973771262767771</v>
      </c>
      <c r="R19" s="214">
        <f t="shared" si="11"/>
        <v>0.35666799728031473</v>
      </c>
      <c r="S19" s="24">
        <f t="shared" si="12"/>
        <v>0.35452344685882259</v>
      </c>
      <c r="U19" s="123">
        <f t="shared" si="3"/>
        <v>6.2430090355425856E-2</v>
      </c>
      <c r="V19" s="124">
        <f t="shared" si="4"/>
        <v>-0.21445504214921418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286172</v>
      </c>
      <c r="D20" s="60">
        <v>394480</v>
      </c>
      <c r="E20" s="60">
        <v>483510</v>
      </c>
      <c r="F20" s="48">
        <v>414991</v>
      </c>
      <c r="G20" s="48">
        <v>225289</v>
      </c>
      <c r="H20" s="17">
        <v>216804</v>
      </c>
      <c r="I20" s="15">
        <v>27822</v>
      </c>
      <c r="J20" s="204">
        <v>53828</v>
      </c>
      <c r="L20" s="115">
        <f t="shared" si="5"/>
        <v>2.6077941782142256E-3</v>
      </c>
      <c r="M20" s="23">
        <f t="shared" si="6"/>
        <v>3.5107413484628653E-3</v>
      </c>
      <c r="N20" s="23">
        <f t="shared" si="7"/>
        <v>4.2006404719159935E-3</v>
      </c>
      <c r="O20" s="214">
        <f t="shared" si="8"/>
        <v>3.3305958719330345E-3</v>
      </c>
      <c r="P20" s="214">
        <f t="shared" si="9"/>
        <v>2.0114717163446762E-3</v>
      </c>
      <c r="Q20" s="24">
        <f t="shared" si="10"/>
        <v>1.8782770857914694E-3</v>
      </c>
      <c r="R20" s="214">
        <f t="shared" si="11"/>
        <v>1.0737793555942179E-3</v>
      </c>
      <c r="S20" s="24">
        <f t="shared" si="12"/>
        <v>1.9436381057638394E-3</v>
      </c>
      <c r="U20" s="125">
        <f t="shared" si="3"/>
        <v>0.93472791316224568</v>
      </c>
      <c r="V20" s="126">
        <f t="shared" si="4"/>
        <v>8.6985875016962158E-2</v>
      </c>
    </row>
    <row r="21" spans="1:32" ht="20.100000000000001" customHeight="1" thickBot="1" x14ac:dyDescent="0.3">
      <c r="A21" s="10" t="s">
        <v>48</v>
      </c>
      <c r="B21" s="11"/>
      <c r="C21" s="18">
        <f>C22+C23</f>
        <v>147163289</v>
      </c>
      <c r="D21" s="49">
        <f>D22+D23</f>
        <v>155031652</v>
      </c>
      <c r="E21" s="49">
        <f>E22+E23</f>
        <v>148990336</v>
      </c>
      <c r="F21" s="49">
        <f>F22+F23</f>
        <v>153690291</v>
      </c>
      <c r="G21" s="49">
        <f>G22+G23</f>
        <v>138726043</v>
      </c>
      <c r="H21" s="20">
        <f t="shared" ref="H21" si="13">H22+H23</f>
        <v>133238339</v>
      </c>
      <c r="I21" s="18">
        <f>I22+I23</f>
        <v>30018726</v>
      </c>
      <c r="J21" s="188">
        <f>J22+J23</f>
        <v>34916281</v>
      </c>
      <c r="L21" s="25">
        <f t="shared" ref="L21:S21" si="14">C21/C24</f>
        <v>0.57284163392191756</v>
      </c>
      <c r="M21" s="26">
        <f t="shared" si="14"/>
        <v>0.57978432417516979</v>
      </c>
      <c r="N21" s="26">
        <f t="shared" si="14"/>
        <v>0.56415600656935261</v>
      </c>
      <c r="O21" s="26">
        <f t="shared" si="14"/>
        <v>0.55226683257805564</v>
      </c>
      <c r="P21" s="316">
        <f t="shared" si="14"/>
        <v>0.55329272905832683</v>
      </c>
      <c r="Q21" s="27">
        <f t="shared" si="14"/>
        <v>0.53581374840097373</v>
      </c>
      <c r="R21" s="218">
        <f t="shared" si="14"/>
        <v>0.53672843555061711</v>
      </c>
      <c r="S21" s="27">
        <f t="shared" si="14"/>
        <v>0.55767241647387089</v>
      </c>
      <c r="U21" s="122">
        <f t="shared" si="3"/>
        <v>0.16314999510638792</v>
      </c>
      <c r="V21" s="121">
        <f t="shared" si="4"/>
        <v>2.094398092325378</v>
      </c>
    </row>
    <row r="22" spans="1:32" s="2" customFormat="1" ht="20.100000000000001" customHeight="1" x14ac:dyDescent="0.25">
      <c r="A22" s="57"/>
      <c r="B22" s="2" t="s">
        <v>4</v>
      </c>
      <c r="C22" s="15">
        <v>3046159</v>
      </c>
      <c r="D22" s="48">
        <v>3186089</v>
      </c>
      <c r="E22" s="48">
        <v>4597781</v>
      </c>
      <c r="F22" s="48">
        <v>8165902</v>
      </c>
      <c r="G22" s="48">
        <v>8380755</v>
      </c>
      <c r="H22" s="17">
        <v>9318208</v>
      </c>
      <c r="I22" s="15">
        <v>2403629</v>
      </c>
      <c r="J22" s="204">
        <v>2206140</v>
      </c>
      <c r="L22" s="120">
        <f t="shared" ref="L22:S22" si="15">C22/C21</f>
        <v>2.0699177224830848E-2</v>
      </c>
      <c r="M22" s="50">
        <f t="shared" si="15"/>
        <v>2.0551216212286765E-2</v>
      </c>
      <c r="N22" s="50">
        <f t="shared" si="15"/>
        <v>3.085959212817669E-2</v>
      </c>
      <c r="O22" s="50">
        <f t="shared" si="15"/>
        <v>5.3132191675009578E-2</v>
      </c>
      <c r="P22" s="50">
        <f t="shared" si="15"/>
        <v>6.0412268805216336E-2</v>
      </c>
      <c r="Q22" s="28">
        <f t="shared" si="15"/>
        <v>6.9936386703229617E-2</v>
      </c>
      <c r="R22" s="50">
        <f t="shared" si="15"/>
        <v>8.0070986356982635E-2</v>
      </c>
      <c r="S22" s="28">
        <f t="shared" si="15"/>
        <v>6.3183705045792252E-2</v>
      </c>
      <c r="U22" s="123">
        <f t="shared" si="3"/>
        <v>-8.2162846262880007E-2</v>
      </c>
      <c r="V22" s="124">
        <f t="shared" si="4"/>
        <v>-1.6887281311190383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144117130</v>
      </c>
      <c r="D23" s="48">
        <v>151845563</v>
      </c>
      <c r="E23" s="48">
        <v>144392555</v>
      </c>
      <c r="F23" s="48">
        <v>145524389</v>
      </c>
      <c r="G23" s="48">
        <v>130345288</v>
      </c>
      <c r="H23" s="59">
        <v>123920131</v>
      </c>
      <c r="I23" s="15">
        <v>27615097</v>
      </c>
      <c r="J23" s="204">
        <v>32710141</v>
      </c>
      <c r="L23" s="120">
        <f t="shared" ref="L23:S23" si="16">C23/C21</f>
        <v>0.97930082277516917</v>
      </c>
      <c r="M23" s="50">
        <f t="shared" si="16"/>
        <v>0.97944878378771327</v>
      </c>
      <c r="N23" s="50">
        <f t="shared" si="16"/>
        <v>0.96914040787182332</v>
      </c>
      <c r="O23" s="50">
        <f t="shared" si="16"/>
        <v>0.9468678083249904</v>
      </c>
      <c r="P23" s="50">
        <f t="shared" si="16"/>
        <v>0.93958773119478367</v>
      </c>
      <c r="Q23" s="131">
        <f t="shared" si="16"/>
        <v>0.93006361329677034</v>
      </c>
      <c r="R23" s="215">
        <f t="shared" si="16"/>
        <v>0.91992901364301738</v>
      </c>
      <c r="S23" s="131">
        <f t="shared" si="16"/>
        <v>0.93681629495420771</v>
      </c>
      <c r="U23" s="125">
        <f t="shared" si="3"/>
        <v>0.18450212215441431</v>
      </c>
      <c r="V23" s="126">
        <f t="shared" si="4"/>
        <v>1.6887281311190327</v>
      </c>
    </row>
    <row r="24" spans="1:32" ht="20.100000000000001" customHeight="1" thickBot="1" x14ac:dyDescent="0.3">
      <c r="A24" s="93" t="s">
        <v>5</v>
      </c>
      <c r="B24" s="119"/>
      <c r="C24" s="102">
        <f>C7+C21</f>
        <v>256900477</v>
      </c>
      <c r="D24" s="103">
        <f>D7+D21</f>
        <v>267395384</v>
      </c>
      <c r="E24" s="103">
        <f>E7+E21</f>
        <v>264094212</v>
      </c>
      <c r="F24" s="103">
        <f>F7+F21</f>
        <v>278289917</v>
      </c>
      <c r="G24" s="103">
        <f>G7+G21</f>
        <v>250728115</v>
      </c>
      <c r="H24" s="202">
        <f t="shared" ref="H24" si="17">H7+H21</f>
        <v>248665398</v>
      </c>
      <c r="I24" s="206">
        <f>I7+I21</f>
        <v>55929077</v>
      </c>
      <c r="J24" s="205">
        <f>J7+J21</f>
        <v>62610737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 t="shared" ref="O24:P24" si="18">O7+O21</f>
        <v>1</v>
      </c>
      <c r="P24" s="104">
        <f t="shared" si="18"/>
        <v>1</v>
      </c>
      <c r="Q24" s="210">
        <f t="shared" ref="Q24:S24" si="19">Q7+Q21</f>
        <v>1</v>
      </c>
      <c r="R24" s="219">
        <f t="shared" si="19"/>
        <v>1</v>
      </c>
      <c r="S24" s="104">
        <f t="shared" si="19"/>
        <v>1</v>
      </c>
      <c r="U24" s="112">
        <f t="shared" si="3"/>
        <v>0.11946665953382353</v>
      </c>
      <c r="V24" s="183">
        <f t="shared" si="4"/>
        <v>0</v>
      </c>
    </row>
    <row r="25" spans="1:32" x14ac:dyDescent="0.25">
      <c r="J25" s="319"/>
    </row>
    <row r="27" spans="1:32" x14ac:dyDescent="0.25">
      <c r="A27" s="1" t="s">
        <v>25</v>
      </c>
      <c r="L27" s="1" t="s">
        <v>27</v>
      </c>
      <c r="U27" s="1" t="str">
        <f>U3</f>
        <v>VARIAÇÃO (JAN.-MAR)</v>
      </c>
    </row>
    <row r="28" spans="1:32" ht="15" customHeight="1" thickBot="1" x14ac:dyDescent="0.3"/>
    <row r="29" spans="1:32" ht="24" customHeight="1" x14ac:dyDescent="0.25">
      <c r="A29" s="474" t="s">
        <v>31</v>
      </c>
      <c r="B29" s="497"/>
      <c r="C29" s="476">
        <v>2016</v>
      </c>
      <c r="D29" s="478">
        <v>2017</v>
      </c>
      <c r="E29" s="478">
        <v>2018</v>
      </c>
      <c r="F29" s="488">
        <v>2019</v>
      </c>
      <c r="G29" s="478">
        <v>2020</v>
      </c>
      <c r="H29" s="494">
        <v>2021</v>
      </c>
      <c r="I29" s="484" t="str">
        <f>I5</f>
        <v>janeiro - março</v>
      </c>
      <c r="J29" s="485"/>
      <c r="L29" s="486">
        <v>2016</v>
      </c>
      <c r="M29" s="478">
        <v>2017</v>
      </c>
      <c r="N29" s="478">
        <v>2018</v>
      </c>
      <c r="O29" s="478">
        <v>2019</v>
      </c>
      <c r="P29" s="478">
        <v>2020</v>
      </c>
      <c r="Q29" s="494">
        <v>2021</v>
      </c>
      <c r="R29" s="484" t="str">
        <f>I5</f>
        <v>janeiro - março</v>
      </c>
      <c r="S29" s="485"/>
      <c r="U29" s="490" t="s">
        <v>89</v>
      </c>
      <c r="V29" s="491"/>
    </row>
    <row r="30" spans="1:32" ht="20.25" customHeight="1" thickBot="1" x14ac:dyDescent="0.3">
      <c r="A30" s="498"/>
      <c r="B30" s="499"/>
      <c r="C30" s="493"/>
      <c r="D30" s="492"/>
      <c r="E30" s="492"/>
      <c r="F30" s="496"/>
      <c r="G30" s="479"/>
      <c r="H30" s="495"/>
      <c r="I30" s="201">
        <v>2021</v>
      </c>
      <c r="J30" s="203">
        <v>2022</v>
      </c>
      <c r="L30" s="500"/>
      <c r="M30" s="492"/>
      <c r="N30" s="492"/>
      <c r="O30" s="492"/>
      <c r="P30" s="492"/>
      <c r="Q30" s="501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20">SUM(C32:C44)</f>
        <v>522001241</v>
      </c>
      <c r="D31" s="14">
        <f t="shared" si="20"/>
        <v>577711455</v>
      </c>
      <c r="E31" s="14">
        <f t="shared" si="20"/>
        <v>623355917</v>
      </c>
      <c r="F31" s="14">
        <f t="shared" si="20"/>
        <v>683527198</v>
      </c>
      <c r="G31" s="14">
        <f t="shared" si="20"/>
        <v>538141507</v>
      </c>
      <c r="H31" s="130">
        <f t="shared" si="20"/>
        <v>559381467</v>
      </c>
      <c r="I31" s="217">
        <f t="shared" ref="I31:J31" si="21">SUM(I32:I44)</f>
        <v>105439703</v>
      </c>
      <c r="J31" s="216">
        <f t="shared" si="21"/>
        <v>149160900</v>
      </c>
      <c r="L31" s="82">
        <f t="shared" ref="L31:S31" si="22">C31/C48</f>
        <v>0.61627549998513154</v>
      </c>
      <c r="M31" s="21">
        <f t="shared" si="22"/>
        <v>0.62152179077118219</v>
      </c>
      <c r="N31" s="21">
        <f t="shared" si="22"/>
        <v>0.63882028031149374</v>
      </c>
      <c r="O31" s="315">
        <f t="shared" si="22"/>
        <v>0.64975407843745936</v>
      </c>
      <c r="P31" s="315">
        <f t="shared" si="22"/>
        <v>0.65960869889280738</v>
      </c>
      <c r="Q31" s="22">
        <f t="shared" si="22"/>
        <v>0.68693246004632103</v>
      </c>
      <c r="R31" s="12">
        <f t="shared" si="22"/>
        <v>0.69824438325576643</v>
      </c>
      <c r="S31" s="22">
        <f t="shared" si="22"/>
        <v>0.65313829370717091</v>
      </c>
      <c r="U31" s="122">
        <f>(J31-I31)/I31</f>
        <v>0.41465591950690528</v>
      </c>
      <c r="V31" s="121">
        <f>(S31-R31)*100</f>
        <v>-4.5106089548595518</v>
      </c>
    </row>
    <row r="32" spans="1:32" ht="20.100000000000001" customHeight="1" x14ac:dyDescent="0.25">
      <c r="A32" s="56"/>
      <c r="B32" s="3" t="s">
        <v>10</v>
      </c>
      <c r="C32" s="15">
        <v>82481770</v>
      </c>
      <c r="D32" s="48">
        <v>93437664</v>
      </c>
      <c r="E32" s="48">
        <v>97313334</v>
      </c>
      <c r="F32" s="48">
        <v>104246485</v>
      </c>
      <c r="G32" s="48">
        <v>83019607</v>
      </c>
      <c r="H32" s="17">
        <v>82950724</v>
      </c>
      <c r="I32" s="15">
        <v>12644156</v>
      </c>
      <c r="J32" s="204">
        <v>18279258</v>
      </c>
      <c r="L32" s="115">
        <f>C32/$C$31</f>
        <v>0.15801067798610846</v>
      </c>
      <c r="M32" s="23">
        <f>D32/$D$31</f>
        <v>0.16173759961190315</v>
      </c>
      <c r="N32" s="23">
        <f>E32/$E$31</f>
        <v>0.15611199211573379</v>
      </c>
      <c r="O32" s="214">
        <f>F32/$F$31</f>
        <v>0.15251256322356319</v>
      </c>
      <c r="P32" s="214">
        <f>G32/$G$31</f>
        <v>0.15427096018445571</v>
      </c>
      <c r="Q32" s="24">
        <f>H32/$H$31</f>
        <v>0.14829008269592886</v>
      </c>
      <c r="R32" s="214">
        <f>I32/$I$31</f>
        <v>0.11991835750903054</v>
      </c>
      <c r="S32" s="24">
        <f>J32/$J$31</f>
        <v>0.122547249312655</v>
      </c>
      <c r="U32" s="123">
        <f t="shared" ref="U32:U48" si="23">(J32-I32)/I32</f>
        <v>0.44566849697203986</v>
      </c>
      <c r="V32" s="124">
        <f t="shared" ref="V32:V48" si="24">(S32-R32)*100</f>
        <v>0.2628891803624453</v>
      </c>
    </row>
    <row r="33" spans="1:22" ht="20.100000000000001" customHeight="1" x14ac:dyDescent="0.25">
      <c r="A33" s="57"/>
      <c r="B33" s="2" t="s">
        <v>18</v>
      </c>
      <c r="C33" s="15">
        <v>2459083</v>
      </c>
      <c r="D33" s="48">
        <v>3643226</v>
      </c>
      <c r="E33" s="48">
        <v>2343015</v>
      </c>
      <c r="F33" s="48">
        <v>2552109</v>
      </c>
      <c r="G33" s="48">
        <v>1731296</v>
      </c>
      <c r="H33" s="17">
        <v>1781570</v>
      </c>
      <c r="I33" s="15">
        <v>296070</v>
      </c>
      <c r="J33" s="204">
        <v>526466</v>
      </c>
      <c r="K33" s="2"/>
      <c r="L33" s="115">
        <f t="shared" ref="L33:L44" si="25">C33/$C$31</f>
        <v>4.7108757735692813E-3</v>
      </c>
      <c r="M33" s="23">
        <f t="shared" ref="M33:M44" si="26">D33/$D$31</f>
        <v>6.3063073589219379E-3</v>
      </c>
      <c r="N33" s="23">
        <f t="shared" ref="N33:N44" si="27">E33/$E$31</f>
        <v>3.7587114136593655E-3</v>
      </c>
      <c r="O33" s="214">
        <f t="shared" ref="O33:O44" si="28">F33/$F$31</f>
        <v>3.7337343817004922E-3</v>
      </c>
      <c r="P33" s="214">
        <f t="shared" ref="P33:P44" si="29">G33/$G$31</f>
        <v>3.2171761097773859E-3</v>
      </c>
      <c r="Q33" s="24">
        <f t="shared" ref="Q33:Q44" si="30">H33/$H$31</f>
        <v>3.1848927880193784E-3</v>
      </c>
      <c r="R33" s="214">
        <f t="shared" ref="R33:R44" si="31">I33/$I$31</f>
        <v>2.8079555573103238E-3</v>
      </c>
      <c r="S33" s="24">
        <f t="shared" ref="S33:S44" si="32">J33/$J$31</f>
        <v>3.5295174539708464E-3</v>
      </c>
      <c r="T33" s="2"/>
      <c r="U33" s="123">
        <f t="shared" si="23"/>
        <v>0.77818083561319962</v>
      </c>
      <c r="V33" s="124">
        <f t="shared" si="24"/>
        <v>7.2156189666052264E-2</v>
      </c>
    </row>
    <row r="34" spans="1:22" ht="20.100000000000001" customHeight="1" x14ac:dyDescent="0.25">
      <c r="A34" s="57"/>
      <c r="B34" s="2" t="s">
        <v>15</v>
      </c>
      <c r="C34" s="15">
        <v>83753679</v>
      </c>
      <c r="D34" s="48">
        <v>105319162</v>
      </c>
      <c r="E34" s="48">
        <v>111596848</v>
      </c>
      <c r="F34" s="48">
        <v>124026619</v>
      </c>
      <c r="G34" s="48">
        <v>101641276</v>
      </c>
      <c r="H34" s="17">
        <v>110422269</v>
      </c>
      <c r="I34" s="15">
        <v>19338375</v>
      </c>
      <c r="J34" s="204">
        <v>31718022</v>
      </c>
      <c r="K34" s="2"/>
      <c r="L34" s="115">
        <f t="shared" si="25"/>
        <v>0.16044727947303863</v>
      </c>
      <c r="M34" s="23">
        <f t="shared" si="26"/>
        <v>0.18230409158149721</v>
      </c>
      <c r="N34" s="23">
        <f t="shared" si="27"/>
        <v>0.17902589027642132</v>
      </c>
      <c r="O34" s="214">
        <f t="shared" si="28"/>
        <v>0.18145089085394375</v>
      </c>
      <c r="P34" s="214">
        <f t="shared" si="29"/>
        <v>0.18887462624212706</v>
      </c>
      <c r="Q34" s="24">
        <f t="shared" si="30"/>
        <v>0.19740065682226116</v>
      </c>
      <c r="R34" s="214">
        <f t="shared" si="31"/>
        <v>0.18340695629614967</v>
      </c>
      <c r="S34" s="24">
        <f t="shared" si="32"/>
        <v>0.21264300496980107</v>
      </c>
      <c r="T34" s="2"/>
      <c r="U34" s="123">
        <f t="shared" si="23"/>
        <v>0.64015963078593729</v>
      </c>
      <c r="V34" s="124">
        <f t="shared" si="24"/>
        <v>2.9236048673651398</v>
      </c>
    </row>
    <row r="35" spans="1:22" ht="20.100000000000001" customHeight="1" x14ac:dyDescent="0.25">
      <c r="A35" s="57"/>
      <c r="B35" s="2" t="s">
        <v>8</v>
      </c>
      <c r="C35" s="15">
        <v>379930</v>
      </c>
      <c r="D35" s="48">
        <v>237175</v>
      </c>
      <c r="E35" s="48">
        <v>674966</v>
      </c>
      <c r="F35" s="48">
        <v>662159</v>
      </c>
      <c r="G35" s="48">
        <v>218943</v>
      </c>
      <c r="H35" s="17">
        <v>257618</v>
      </c>
      <c r="I35" s="15">
        <v>131801</v>
      </c>
      <c r="J35" s="204">
        <v>68942</v>
      </c>
      <c r="K35" s="2"/>
      <c r="L35" s="115">
        <f t="shared" si="25"/>
        <v>7.2783351869464235E-4</v>
      </c>
      <c r="M35" s="23">
        <f t="shared" si="26"/>
        <v>4.1054231822354985E-4</v>
      </c>
      <c r="N35" s="23">
        <f t="shared" si="27"/>
        <v>1.0827939249351828E-3</v>
      </c>
      <c r="O35" s="214">
        <f t="shared" si="28"/>
        <v>9.6873833541295308E-4</v>
      </c>
      <c r="P35" s="214">
        <f t="shared" si="29"/>
        <v>4.068502376271823E-4</v>
      </c>
      <c r="Q35" s="24">
        <f t="shared" si="30"/>
        <v>4.6054082088493647E-4</v>
      </c>
      <c r="R35" s="214">
        <f t="shared" si="31"/>
        <v>1.2500130050631876E-3</v>
      </c>
      <c r="S35" s="24">
        <f t="shared" si="32"/>
        <v>4.6219887383355828E-4</v>
      </c>
      <c r="T35" s="2"/>
      <c r="U35" s="123">
        <f t="shared" si="23"/>
        <v>-0.47692354382743679</v>
      </c>
      <c r="V35" s="124">
        <f t="shared" si="24"/>
        <v>-7.878141312296294E-2</v>
      </c>
    </row>
    <row r="36" spans="1:22" s="327" customFormat="1" ht="20.100000000000001" customHeight="1" x14ac:dyDescent="0.25">
      <c r="A36" s="320"/>
      <c r="B36" s="321" t="s">
        <v>16</v>
      </c>
      <c r="C36" s="322">
        <v>339653</v>
      </c>
      <c r="D36" s="323">
        <v>184063</v>
      </c>
      <c r="E36" s="323">
        <v>176558</v>
      </c>
      <c r="F36" s="323">
        <v>239017</v>
      </c>
      <c r="G36" s="323">
        <v>452182</v>
      </c>
      <c r="H36" s="324">
        <v>214794</v>
      </c>
      <c r="I36" s="322">
        <v>25904</v>
      </c>
      <c r="J36" s="325">
        <v>45979</v>
      </c>
      <c r="K36" s="321"/>
      <c r="L36" s="120">
        <f t="shared" si="25"/>
        <v>6.5067469830019042E-4</v>
      </c>
      <c r="M36" s="326">
        <f t="shared" si="26"/>
        <v>3.1860714965397389E-4</v>
      </c>
      <c r="N36" s="326">
        <f t="shared" si="27"/>
        <v>2.8323786649802506E-4</v>
      </c>
      <c r="O36" s="214">
        <f t="shared" si="28"/>
        <v>3.4968176935660139E-4</v>
      </c>
      <c r="P36" s="50">
        <f t="shared" si="29"/>
        <v>8.4026597859138932E-4</v>
      </c>
      <c r="Q36" s="28">
        <f t="shared" si="30"/>
        <v>3.8398483444929718E-4</v>
      </c>
      <c r="R36" s="50">
        <f t="shared" si="31"/>
        <v>2.4567595756600337E-4</v>
      </c>
      <c r="S36" s="28">
        <f t="shared" si="32"/>
        <v>3.0825102288870607E-4</v>
      </c>
      <c r="T36" s="321"/>
      <c r="U36" s="123">
        <f t="shared" si="23"/>
        <v>0.77497683755404567</v>
      </c>
      <c r="V36" s="124">
        <f t="shared" si="24"/>
        <v>6.257506532270269E-3</v>
      </c>
    </row>
    <row r="37" spans="1:22" s="327" customFormat="1" ht="20.100000000000001" customHeight="1" x14ac:dyDescent="0.25">
      <c r="A37" s="320"/>
      <c r="B37" s="321" t="s">
        <v>13</v>
      </c>
      <c r="C37" s="322">
        <v>2716697</v>
      </c>
      <c r="D37" s="323">
        <v>2538731</v>
      </c>
      <c r="E37" s="323">
        <v>3441297</v>
      </c>
      <c r="F37" s="323">
        <v>3002154</v>
      </c>
      <c r="G37" s="323">
        <v>2042247</v>
      </c>
      <c r="H37" s="324">
        <v>2025293</v>
      </c>
      <c r="I37" s="322">
        <v>420535</v>
      </c>
      <c r="J37" s="325">
        <v>551281</v>
      </c>
      <c r="K37" s="321"/>
      <c r="L37" s="120">
        <f t="shared" si="25"/>
        <v>5.2043880102576228E-3</v>
      </c>
      <c r="M37" s="326">
        <f t="shared" si="26"/>
        <v>4.3944619377505678E-3</v>
      </c>
      <c r="N37" s="326">
        <f t="shared" si="27"/>
        <v>5.5205973123056114E-3</v>
      </c>
      <c r="O37" s="214">
        <f t="shared" si="28"/>
        <v>4.3921500253161832E-3</v>
      </c>
      <c r="P37" s="50">
        <f t="shared" si="29"/>
        <v>3.7949999645725155E-3</v>
      </c>
      <c r="Q37" s="28">
        <f t="shared" si="30"/>
        <v>3.6205936726180455E-3</v>
      </c>
      <c r="R37" s="50">
        <f t="shared" si="31"/>
        <v>3.9883932525872157E-3</v>
      </c>
      <c r="S37" s="28">
        <f t="shared" si="32"/>
        <v>3.695881427371382E-3</v>
      </c>
      <c r="T37" s="321"/>
      <c r="U37" s="123">
        <f t="shared" si="23"/>
        <v>0.31090396756512539</v>
      </c>
      <c r="V37" s="124">
        <f t="shared" si="24"/>
        <v>-2.9251182521583367E-2</v>
      </c>
    </row>
    <row r="38" spans="1:22" s="327" customFormat="1" ht="20.100000000000001" customHeight="1" x14ac:dyDescent="0.25">
      <c r="A38" s="320"/>
      <c r="B38" s="321" t="s">
        <v>17</v>
      </c>
      <c r="C38" s="322">
        <v>33688126</v>
      </c>
      <c r="D38" s="323">
        <v>30997965</v>
      </c>
      <c r="E38" s="323">
        <v>30882257</v>
      </c>
      <c r="F38" s="323">
        <v>32577228</v>
      </c>
      <c r="G38" s="323">
        <v>24526197</v>
      </c>
      <c r="H38" s="324">
        <v>23420718</v>
      </c>
      <c r="I38" s="322">
        <v>4618453</v>
      </c>
      <c r="J38" s="325">
        <v>6962291</v>
      </c>
      <c r="K38" s="321"/>
      <c r="L38" s="120">
        <f t="shared" si="25"/>
        <v>6.4536486418046657E-2</v>
      </c>
      <c r="M38" s="326">
        <f t="shared" si="26"/>
        <v>5.3656483235216448E-2</v>
      </c>
      <c r="N38" s="326">
        <f t="shared" si="27"/>
        <v>4.9541932879414698E-2</v>
      </c>
      <c r="O38" s="50">
        <f t="shared" si="28"/>
        <v>4.7660470710340339E-2</v>
      </c>
      <c r="P38" s="50">
        <f t="shared" si="29"/>
        <v>4.5575739245105287E-2</v>
      </c>
      <c r="Q38" s="28">
        <f t="shared" si="30"/>
        <v>4.1868955948088281E-2</v>
      </c>
      <c r="R38" s="50">
        <f t="shared" si="31"/>
        <v>4.3801839995698776E-2</v>
      </c>
      <c r="S38" s="28">
        <f t="shared" si="32"/>
        <v>4.6676381008695977E-2</v>
      </c>
      <c r="T38" s="321"/>
      <c r="U38" s="123">
        <f t="shared" si="23"/>
        <v>0.50749417608017233</v>
      </c>
      <c r="V38" s="124">
        <f t="shared" si="24"/>
        <v>0.28745410129972016</v>
      </c>
    </row>
    <row r="39" spans="1:22" ht="20.100000000000001" customHeight="1" x14ac:dyDescent="0.25">
      <c r="A39" s="57"/>
      <c r="B39" s="2" t="s">
        <v>14</v>
      </c>
      <c r="C39" s="15">
        <v>1956143</v>
      </c>
      <c r="D39" s="48">
        <v>2271046</v>
      </c>
      <c r="E39" s="48">
        <v>3765263</v>
      </c>
      <c r="F39" s="48">
        <v>5572501</v>
      </c>
      <c r="G39" s="48">
        <v>5153703</v>
      </c>
      <c r="H39" s="17">
        <v>4915108</v>
      </c>
      <c r="I39" s="15">
        <v>684782</v>
      </c>
      <c r="J39" s="204">
        <v>1379851</v>
      </c>
      <c r="K39" s="2"/>
      <c r="L39" s="115">
        <f t="shared" si="25"/>
        <v>3.7473914741133728E-3</v>
      </c>
      <c r="M39" s="23">
        <f t="shared" si="26"/>
        <v>3.9311077880565823E-3</v>
      </c>
      <c r="N39" s="23">
        <f t="shared" si="27"/>
        <v>6.0403100336657266E-3</v>
      </c>
      <c r="O39" s="214">
        <f t="shared" si="28"/>
        <v>8.1525665932608588E-3</v>
      </c>
      <c r="P39" s="214">
        <f t="shared" si="29"/>
        <v>9.5768546617609265E-3</v>
      </c>
      <c r="Q39" s="24">
        <f t="shared" si="30"/>
        <v>8.7866836675159279E-3</v>
      </c>
      <c r="R39" s="214">
        <f t="shared" si="31"/>
        <v>6.4945365030096873E-3</v>
      </c>
      <c r="S39" s="24">
        <f t="shared" si="32"/>
        <v>9.2507553923313682E-3</v>
      </c>
      <c r="T39" s="2"/>
      <c r="U39" s="123">
        <f t="shared" si="23"/>
        <v>1.0150222990674405</v>
      </c>
      <c r="V39" s="124">
        <f t="shared" si="24"/>
        <v>0.2756218889321681</v>
      </c>
    </row>
    <row r="40" spans="1:22" ht="20.100000000000001" customHeight="1" x14ac:dyDescent="0.25">
      <c r="A40" s="57"/>
      <c r="B40" s="2" t="s">
        <v>9</v>
      </c>
      <c r="C40" s="15">
        <v>16722680</v>
      </c>
      <c r="D40" s="48">
        <v>20816001</v>
      </c>
      <c r="E40" s="48">
        <v>25150475</v>
      </c>
      <c r="F40" s="48">
        <v>23465572</v>
      </c>
      <c r="G40" s="48">
        <v>18088459</v>
      </c>
      <c r="H40" s="17">
        <v>22435624</v>
      </c>
      <c r="I40" s="15">
        <v>4120964</v>
      </c>
      <c r="J40" s="204">
        <v>6401070</v>
      </c>
      <c r="K40" s="2"/>
      <c r="L40" s="115">
        <f t="shared" si="25"/>
        <v>3.2035709279089629E-2</v>
      </c>
      <c r="M40" s="23">
        <f t="shared" si="26"/>
        <v>3.6031830111452438E-2</v>
      </c>
      <c r="N40" s="23">
        <f t="shared" si="27"/>
        <v>4.0346893827591594E-2</v>
      </c>
      <c r="O40" s="214">
        <f t="shared" si="28"/>
        <v>3.433012185712616E-2</v>
      </c>
      <c r="P40" s="214">
        <f t="shared" si="29"/>
        <v>3.3612830017217016E-2</v>
      </c>
      <c r="Q40" s="24">
        <f t="shared" si="30"/>
        <v>4.0107914408254786E-2</v>
      </c>
      <c r="R40" s="214">
        <f t="shared" si="31"/>
        <v>3.908360781327315E-2</v>
      </c>
      <c r="S40" s="24">
        <f t="shared" si="32"/>
        <v>4.2913860133587285E-2</v>
      </c>
      <c r="T40" s="2"/>
      <c r="U40" s="123">
        <f t="shared" si="23"/>
        <v>0.55329432627899688</v>
      </c>
      <c r="V40" s="124">
        <f t="shared" si="24"/>
        <v>0.38302523203141359</v>
      </c>
    </row>
    <row r="41" spans="1:22" s="327" customFormat="1" ht="20.100000000000001" customHeight="1" x14ac:dyDescent="0.25">
      <c r="A41" s="320"/>
      <c r="B41" s="321" t="s">
        <v>12</v>
      </c>
      <c r="C41" s="322">
        <v>18197563</v>
      </c>
      <c r="D41" s="323">
        <v>19595246</v>
      </c>
      <c r="E41" s="323">
        <v>19393201</v>
      </c>
      <c r="F41" s="323">
        <v>33026643</v>
      </c>
      <c r="G41" s="323">
        <v>27504210</v>
      </c>
      <c r="H41" s="324">
        <v>26677361</v>
      </c>
      <c r="I41" s="322">
        <v>5146503</v>
      </c>
      <c r="J41" s="325">
        <v>7959897</v>
      </c>
      <c r="K41" s="321"/>
      <c r="L41" s="120">
        <f t="shared" si="25"/>
        <v>3.4861148922057827E-2</v>
      </c>
      <c r="M41" s="326">
        <f t="shared" si="26"/>
        <v>3.3918742359020732E-2</v>
      </c>
      <c r="N41" s="326">
        <f t="shared" si="27"/>
        <v>3.1110960000721385E-2</v>
      </c>
      <c r="O41" s="214">
        <f t="shared" si="28"/>
        <v>4.8317964664223938E-2</v>
      </c>
      <c r="P41" s="50">
        <f t="shared" si="29"/>
        <v>5.1109623848435093E-2</v>
      </c>
      <c r="Q41" s="28">
        <f t="shared" si="30"/>
        <v>4.7690820260943685E-2</v>
      </c>
      <c r="R41" s="50">
        <f t="shared" si="31"/>
        <v>4.8809915559037569E-2</v>
      </c>
      <c r="S41" s="28">
        <f t="shared" si="32"/>
        <v>5.33645010186986E-2</v>
      </c>
      <c r="T41" s="321"/>
      <c r="U41" s="123">
        <f t="shared" si="23"/>
        <v>0.54666129602955638</v>
      </c>
      <c r="V41" s="124">
        <f t="shared" si="24"/>
        <v>0.45545854596610313</v>
      </c>
    </row>
    <row r="42" spans="1:22" ht="20.100000000000001" customHeight="1" x14ac:dyDescent="0.25">
      <c r="A42" s="57"/>
      <c r="B42" s="2" t="s">
        <v>11</v>
      </c>
      <c r="C42" s="15">
        <v>49142172</v>
      </c>
      <c r="D42" s="48">
        <v>53572253</v>
      </c>
      <c r="E42" s="48">
        <v>64496107</v>
      </c>
      <c r="F42" s="48">
        <v>76521569</v>
      </c>
      <c r="G42" s="48">
        <v>70800143</v>
      </c>
      <c r="H42" s="17">
        <v>77178883</v>
      </c>
      <c r="I42" s="15">
        <v>17187490</v>
      </c>
      <c r="J42" s="204">
        <v>19516493</v>
      </c>
      <c r="K42" s="2"/>
      <c r="L42" s="115">
        <f t="shared" si="25"/>
        <v>9.4141868141650639E-2</v>
      </c>
      <c r="M42" s="23">
        <f t="shared" si="26"/>
        <v>9.2731851751147981E-2</v>
      </c>
      <c r="N42" s="23">
        <f t="shared" si="27"/>
        <v>0.10346594175346538</v>
      </c>
      <c r="O42" s="214">
        <f t="shared" si="28"/>
        <v>0.11195102290574836</v>
      </c>
      <c r="P42" s="214">
        <f t="shared" si="29"/>
        <v>0.13156417425352027</v>
      </c>
      <c r="Q42" s="24">
        <f t="shared" si="30"/>
        <v>0.13797182701442628</v>
      </c>
      <c r="R42" s="214">
        <f t="shared" si="31"/>
        <v>0.16300776188643096</v>
      </c>
      <c r="S42" s="24">
        <f t="shared" si="32"/>
        <v>0.13084188282586121</v>
      </c>
      <c r="T42" s="2"/>
      <c r="U42" s="123">
        <f t="shared" si="23"/>
        <v>0.13550570793059372</v>
      </c>
      <c r="V42" s="124">
        <f t="shared" si="24"/>
        <v>-3.2165879060569753</v>
      </c>
    </row>
    <row r="43" spans="1:22" ht="20.100000000000001" customHeight="1" x14ac:dyDescent="0.25">
      <c r="A43" s="57"/>
      <c r="B43" s="2" t="s">
        <v>6</v>
      </c>
      <c r="C43" s="15">
        <v>226269998</v>
      </c>
      <c r="D43" s="48">
        <v>240023993</v>
      </c>
      <c r="E43" s="48">
        <v>256594413</v>
      </c>
      <c r="F43" s="48">
        <v>271544792</v>
      </c>
      <c r="G43" s="48">
        <v>200033105</v>
      </c>
      <c r="H43" s="17">
        <v>204460503</v>
      </c>
      <c r="I43" s="15">
        <v>40616777</v>
      </c>
      <c r="J43" s="204">
        <v>55086639</v>
      </c>
      <c r="K43" s="2"/>
      <c r="L43" s="115">
        <f t="shared" si="25"/>
        <v>0.433466398598083</v>
      </c>
      <c r="M43" s="23">
        <f t="shared" si="26"/>
        <v>0.41547383373244695</v>
      </c>
      <c r="N43" s="23">
        <f t="shared" si="27"/>
        <v>0.41163387721560685</v>
      </c>
      <c r="O43" s="214">
        <f t="shared" si="28"/>
        <v>0.39726991521996469</v>
      </c>
      <c r="P43" s="214">
        <f t="shared" si="29"/>
        <v>0.37171097638450701</v>
      </c>
      <c r="Q43" s="24">
        <f t="shared" si="30"/>
        <v>0.36551175729245244</v>
      </c>
      <c r="R43" s="214">
        <f t="shared" si="31"/>
        <v>0.3852133100185231</v>
      </c>
      <c r="S43" s="24">
        <f t="shared" si="32"/>
        <v>0.36931018115337194</v>
      </c>
      <c r="T43" s="2"/>
      <c r="U43" s="123">
        <f t="shared" si="23"/>
        <v>0.35625332851988722</v>
      </c>
      <c r="V43" s="124">
        <f t="shared" si="24"/>
        <v>-1.5903128865151162</v>
      </c>
    </row>
    <row r="44" spans="1:22" ht="20.100000000000001" customHeight="1" thickBot="1" x14ac:dyDescent="0.3">
      <c r="A44" s="57"/>
      <c r="B44" s="2" t="s">
        <v>7</v>
      </c>
      <c r="C44" s="58">
        <v>3893747</v>
      </c>
      <c r="D44" s="60">
        <v>5074930</v>
      </c>
      <c r="E44" s="60">
        <v>7528183</v>
      </c>
      <c r="F44" s="48">
        <v>6090350</v>
      </c>
      <c r="G44" s="48">
        <v>2930139</v>
      </c>
      <c r="H44" s="17">
        <v>2641002</v>
      </c>
      <c r="I44" s="15">
        <v>207893</v>
      </c>
      <c r="J44" s="204">
        <v>664711</v>
      </c>
      <c r="L44" s="115">
        <f t="shared" si="25"/>
        <v>7.4592677069899921E-3</v>
      </c>
      <c r="M44" s="23">
        <f t="shared" si="26"/>
        <v>8.7845410647085058E-3</v>
      </c>
      <c r="N44" s="23">
        <f t="shared" si="27"/>
        <v>1.2076861379981093E-2</v>
      </c>
      <c r="O44" s="214">
        <f t="shared" si="28"/>
        <v>8.9101794600424961E-3</v>
      </c>
      <c r="P44" s="214">
        <f t="shared" si="29"/>
        <v>5.4449228723031763E-3</v>
      </c>
      <c r="Q44" s="24">
        <f t="shared" si="30"/>
        <v>4.7212897741569261E-3</v>
      </c>
      <c r="R44" s="214">
        <f t="shared" si="31"/>
        <v>1.9716766463198404E-3</v>
      </c>
      <c r="S44" s="24">
        <f t="shared" si="32"/>
        <v>4.4563354069330503E-3</v>
      </c>
      <c r="U44" s="125">
        <f t="shared" si="23"/>
        <v>2.197370762844348</v>
      </c>
      <c r="V44" s="126">
        <f t="shared" si="24"/>
        <v>0.24846587606132098</v>
      </c>
    </row>
    <row r="45" spans="1:22" ht="20.100000000000001" customHeight="1" thickBot="1" x14ac:dyDescent="0.3">
      <c r="A45" s="10" t="s">
        <v>48</v>
      </c>
      <c r="B45" s="11"/>
      <c r="C45" s="18">
        <f t="shared" ref="C45:H45" si="33">C46+C47</f>
        <v>325024547</v>
      </c>
      <c r="D45" s="49">
        <f t="shared" si="33"/>
        <v>351799728</v>
      </c>
      <c r="E45" s="49">
        <f t="shared" si="33"/>
        <v>352436393</v>
      </c>
      <c r="F45" s="49">
        <f t="shared" si="33"/>
        <v>368451113</v>
      </c>
      <c r="G45" s="49">
        <f t="shared" si="33"/>
        <v>277708114</v>
      </c>
      <c r="H45" s="20">
        <f t="shared" si="33"/>
        <v>254936533</v>
      </c>
      <c r="I45" s="18">
        <f t="shared" ref="I45:J45" si="34">I46+I47</f>
        <v>45567173</v>
      </c>
      <c r="J45" s="188">
        <f t="shared" si="34"/>
        <v>79214777</v>
      </c>
      <c r="L45" s="25">
        <f t="shared" ref="L45:Q45" si="35">C45/C48</f>
        <v>0.38372450001486852</v>
      </c>
      <c r="M45" s="26">
        <f t="shared" si="35"/>
        <v>0.37847820922881786</v>
      </c>
      <c r="N45" s="26">
        <f t="shared" si="35"/>
        <v>0.36117971968850626</v>
      </c>
      <c r="O45" s="26">
        <f t="shared" si="35"/>
        <v>0.35024592156254064</v>
      </c>
      <c r="P45" s="26">
        <f t="shared" si="35"/>
        <v>0.34039130110719262</v>
      </c>
      <c r="Q45" s="26">
        <f t="shared" si="35"/>
        <v>0.31306753995367903</v>
      </c>
      <c r="R45" s="218">
        <f t="shared" ref="R45" si="36">I45/I48</f>
        <v>0.30175561674423357</v>
      </c>
      <c r="S45" s="27">
        <f>J45/J48</f>
        <v>0.34686170629282909</v>
      </c>
      <c r="U45" s="122">
        <f t="shared" si="23"/>
        <v>0.73841763236003255</v>
      </c>
      <c r="V45" s="121">
        <f t="shared" si="24"/>
        <v>4.5106089548595518</v>
      </c>
    </row>
    <row r="46" spans="1:22" ht="20.100000000000001" customHeight="1" x14ac:dyDescent="0.25">
      <c r="A46" s="57"/>
      <c r="B46" s="2" t="s">
        <v>4</v>
      </c>
      <c r="C46" s="15">
        <v>4542070</v>
      </c>
      <c r="D46" s="48">
        <v>4503829</v>
      </c>
      <c r="E46" s="48">
        <v>5520666</v>
      </c>
      <c r="F46" s="48">
        <v>9493645</v>
      </c>
      <c r="G46" s="48">
        <v>9258657</v>
      </c>
      <c r="H46" s="17">
        <v>10680999</v>
      </c>
      <c r="I46" s="15">
        <v>2427904</v>
      </c>
      <c r="J46" s="204">
        <v>2641633</v>
      </c>
      <c r="K46" s="2"/>
      <c r="L46" s="120">
        <f t="shared" ref="L46:S46" si="37">C46/C45</f>
        <v>1.3974544513402552E-2</v>
      </c>
      <c r="M46" s="50">
        <f t="shared" si="37"/>
        <v>1.2802252649837182E-2</v>
      </c>
      <c r="N46" s="50">
        <f t="shared" si="37"/>
        <v>1.5664290378774818E-2</v>
      </c>
      <c r="O46" s="50">
        <f t="shared" si="37"/>
        <v>2.5766362659895126E-2</v>
      </c>
      <c r="P46" s="50">
        <f t="shared" si="37"/>
        <v>3.3339526406491675E-2</v>
      </c>
      <c r="Q46" s="28">
        <f t="shared" si="37"/>
        <v>4.1896698265681681E-2</v>
      </c>
      <c r="R46" s="50">
        <f t="shared" si="37"/>
        <v>5.3281865873048562E-2</v>
      </c>
      <c r="S46" s="28">
        <f t="shared" si="37"/>
        <v>3.3347730057991576E-2</v>
      </c>
      <c r="T46" s="2"/>
      <c r="U46" s="123">
        <f t="shared" si="23"/>
        <v>8.8030251607971316E-2</v>
      </c>
      <c r="V46" s="124">
        <f t="shared" si="24"/>
        <v>-1.9934135815056986</v>
      </c>
    </row>
    <row r="47" spans="1:22" ht="20.100000000000001" customHeight="1" thickBot="1" x14ac:dyDescent="0.3">
      <c r="A47" s="57"/>
      <c r="B47" s="2" t="s">
        <v>3</v>
      </c>
      <c r="C47" s="58">
        <v>320482477</v>
      </c>
      <c r="D47" s="48">
        <v>347295899</v>
      </c>
      <c r="E47" s="48">
        <v>346915727</v>
      </c>
      <c r="F47" s="48">
        <v>358957468</v>
      </c>
      <c r="G47" s="48">
        <v>268449457</v>
      </c>
      <c r="H47" s="59">
        <v>244255534</v>
      </c>
      <c r="I47" s="15">
        <v>43139269</v>
      </c>
      <c r="J47" s="204">
        <v>76573144</v>
      </c>
      <c r="L47" s="120">
        <f t="shared" ref="L47:S47" si="38">C47/C45</f>
        <v>0.98602545548659748</v>
      </c>
      <c r="M47" s="50">
        <f t="shared" si="38"/>
        <v>0.98719774735016286</v>
      </c>
      <c r="N47" s="50">
        <f t="shared" si="38"/>
        <v>0.98433570962122519</v>
      </c>
      <c r="O47" s="50">
        <f t="shared" si="38"/>
        <v>0.97423363734010482</v>
      </c>
      <c r="P47" s="50">
        <f t="shared" si="38"/>
        <v>0.96666047359350837</v>
      </c>
      <c r="Q47" s="131">
        <f t="shared" si="38"/>
        <v>0.95810330173431835</v>
      </c>
      <c r="R47" s="215">
        <f t="shared" si="38"/>
        <v>0.94671813412695138</v>
      </c>
      <c r="S47" s="131">
        <f t="shared" si="38"/>
        <v>0.96665226994200837</v>
      </c>
      <c r="U47" s="125">
        <f t="shared" si="23"/>
        <v>0.77502182524233321</v>
      </c>
      <c r="V47" s="126">
        <f t="shared" si="24"/>
        <v>1.9934135815056986</v>
      </c>
    </row>
    <row r="48" spans="1:22" ht="20.100000000000001" customHeight="1" thickBot="1" x14ac:dyDescent="0.3">
      <c r="A48" s="93" t="s">
        <v>5</v>
      </c>
      <c r="B48" s="119"/>
      <c r="C48" s="102">
        <f t="shared" ref="C48:J48" si="39">C31+C45</f>
        <v>847025788</v>
      </c>
      <c r="D48" s="103">
        <f t="shared" si="39"/>
        <v>929511183</v>
      </c>
      <c r="E48" s="103">
        <f t="shared" si="39"/>
        <v>975792310</v>
      </c>
      <c r="F48" s="103">
        <f t="shared" si="39"/>
        <v>1051978311</v>
      </c>
      <c r="G48" s="103">
        <f t="shared" si="39"/>
        <v>815849621</v>
      </c>
      <c r="H48" s="202">
        <f t="shared" si="39"/>
        <v>814318000</v>
      </c>
      <c r="I48" s="206">
        <f t="shared" si="39"/>
        <v>151006876</v>
      </c>
      <c r="J48" s="205">
        <f t="shared" si="39"/>
        <v>228375677</v>
      </c>
      <c r="L48" s="108">
        <f>L31+L45</f>
        <v>1</v>
      </c>
      <c r="M48" s="104">
        <f>M31+M45</f>
        <v>1</v>
      </c>
      <c r="N48" s="104">
        <f>N31+N45</f>
        <v>1</v>
      </c>
      <c r="O48" s="104"/>
      <c r="P48" s="104">
        <f>P31+P45</f>
        <v>1</v>
      </c>
      <c r="Q48" s="210">
        <f t="shared" ref="Q48:S48" si="40">Q31+Q45</f>
        <v>1</v>
      </c>
      <c r="R48" s="219">
        <f t="shared" si="40"/>
        <v>1</v>
      </c>
      <c r="S48" s="104">
        <f t="shared" si="40"/>
        <v>1</v>
      </c>
      <c r="U48" s="112">
        <f t="shared" si="23"/>
        <v>0.51235283484707017</v>
      </c>
      <c r="V48" s="183">
        <f t="shared" si="24"/>
        <v>0</v>
      </c>
    </row>
    <row r="49" spans="1:12" ht="15" customHeight="1" x14ac:dyDescent="0.25"/>
    <row r="50" spans="1:12" ht="15" customHeight="1" x14ac:dyDescent="0.25">
      <c r="J50" s="319"/>
    </row>
    <row r="51" spans="1:12" ht="15" customHeight="1" x14ac:dyDescent="0.25">
      <c r="A51" s="1" t="s">
        <v>29</v>
      </c>
      <c r="L51" s="1" t="str">
        <f>U3</f>
        <v>VARIAÇÃO (JAN.-MAR)</v>
      </c>
    </row>
    <row r="52" spans="1:12" ht="15" customHeight="1" thickBot="1" x14ac:dyDescent="0.3"/>
    <row r="53" spans="1:12" ht="24" customHeight="1" x14ac:dyDescent="0.25">
      <c r="A53" s="474" t="s">
        <v>31</v>
      </c>
      <c r="B53" s="497"/>
      <c r="C53" s="476">
        <v>2016</v>
      </c>
      <c r="D53" s="478">
        <v>2017</v>
      </c>
      <c r="E53" s="478">
        <v>2018</v>
      </c>
      <c r="F53" s="478">
        <v>2019</v>
      </c>
      <c r="G53" s="478">
        <v>2020</v>
      </c>
      <c r="H53" s="494">
        <v>2021</v>
      </c>
      <c r="I53" s="484" t="str">
        <f>I5</f>
        <v>janeiro - março</v>
      </c>
      <c r="J53" s="485"/>
      <c r="L53" s="480" t="s">
        <v>91</v>
      </c>
    </row>
    <row r="54" spans="1:12" ht="20.100000000000001" customHeight="1" thickBot="1" x14ac:dyDescent="0.3">
      <c r="A54" s="498"/>
      <c r="B54" s="499"/>
      <c r="C54" s="493">
        <v>2016</v>
      </c>
      <c r="D54" s="492">
        <v>2017</v>
      </c>
      <c r="E54" s="492">
        <v>2018</v>
      </c>
      <c r="F54" s="492"/>
      <c r="G54" s="479"/>
      <c r="H54" s="495"/>
      <c r="I54" s="201">
        <v>2021</v>
      </c>
      <c r="J54" s="203">
        <v>2022</v>
      </c>
      <c r="L54" s="481"/>
    </row>
    <row r="55" spans="1:12" ht="20.100000000000001" customHeight="1" thickBot="1" x14ac:dyDescent="0.3">
      <c r="A55" s="8" t="s">
        <v>2</v>
      </c>
      <c r="B55" s="9"/>
      <c r="C55" s="132">
        <f>C31/C7</f>
        <v>4.7568308475336547</v>
      </c>
      <c r="D55" s="133">
        <f t="shared" ref="D55:H55" si="41">D31/D7</f>
        <v>5.141440611815919</v>
      </c>
      <c r="E55" s="133">
        <f t="shared" si="41"/>
        <v>5.4155944930994329</v>
      </c>
      <c r="F55" s="133">
        <f t="shared" ref="F55" si="42">F31/F7</f>
        <v>5.4857885207456398</v>
      </c>
      <c r="G55" s="133">
        <f t="shared" ref="G55" si="43">G31/G7</f>
        <v>4.8047459961276431</v>
      </c>
      <c r="H55" s="137">
        <f t="shared" si="41"/>
        <v>4.8461900688295279</v>
      </c>
      <c r="I55" s="220">
        <f t="shared" ref="I55:J55" si="44">I31/I7</f>
        <v>4.0694046560774106</v>
      </c>
      <c r="J55" s="221">
        <f t="shared" si="44"/>
        <v>5.385948003455999</v>
      </c>
      <c r="L55" s="30">
        <f>(J55-I55)/I55</f>
        <v>0.32352234752874975</v>
      </c>
    </row>
    <row r="56" spans="1:12" ht="20.100000000000001" customHeight="1" x14ac:dyDescent="0.25">
      <c r="A56" s="56"/>
      <c r="B56" s="3" t="s">
        <v>10</v>
      </c>
      <c r="C56" s="138">
        <f t="shared" ref="C56:H56" si="45">C32/C8</f>
        <v>4.4284265812641523</v>
      </c>
      <c r="D56" s="139">
        <f t="shared" si="45"/>
        <v>4.6757027816022907</v>
      </c>
      <c r="E56" s="139">
        <f t="shared" si="45"/>
        <v>4.7856998097440906</v>
      </c>
      <c r="F56" s="139">
        <f t="shared" ref="F56" si="46">F32/F8</f>
        <v>4.8555469169707486</v>
      </c>
      <c r="G56" s="139">
        <f t="shared" ref="G56" si="47">G32/G8</f>
        <v>4.2096385053430767</v>
      </c>
      <c r="H56" s="140">
        <f t="shared" si="45"/>
        <v>4.1832667361736799</v>
      </c>
      <c r="I56" s="138">
        <f t="shared" ref="I56:J56" si="48">I32/I8</f>
        <v>3.5567876449005986</v>
      </c>
      <c r="J56" s="222">
        <f t="shared" si="48"/>
        <v>4.688532840042722</v>
      </c>
      <c r="L56" s="55">
        <f t="shared" ref="L56:L72" si="49">(J56-I56)/I56</f>
        <v>0.31819307423784987</v>
      </c>
    </row>
    <row r="57" spans="1:12" ht="20.100000000000001" customHeight="1" x14ac:dyDescent="0.25">
      <c r="A57" s="57"/>
      <c r="B57" s="2" t="s">
        <v>18</v>
      </c>
      <c r="C57" s="138">
        <f t="shared" ref="C57:H57" si="50">C33/C9</f>
        <v>4.5605208350719852</v>
      </c>
      <c r="D57" s="139">
        <f t="shared" si="50"/>
        <v>5.2979740105632986</v>
      </c>
      <c r="E57" s="139">
        <f t="shared" si="50"/>
        <v>5.4536789402752657</v>
      </c>
      <c r="F57" s="139">
        <f t="shared" ref="F57" si="51">F33/F9</f>
        <v>6.4971067216215594</v>
      </c>
      <c r="G57" s="139">
        <f t="shared" ref="G57" si="52">G33/G9</f>
        <v>6.3082842651431239</v>
      </c>
      <c r="H57" s="140">
        <f t="shared" si="50"/>
        <v>6.2869917494194949</v>
      </c>
      <c r="I57" s="138">
        <f t="shared" ref="I57:J57" si="53">I33/I9</f>
        <v>6.5938397808512059</v>
      </c>
      <c r="J57" s="222">
        <f t="shared" si="53"/>
        <v>6.2403366324897762</v>
      </c>
      <c r="L57" s="114">
        <f t="shared" si="49"/>
        <v>-5.3611121912306402E-2</v>
      </c>
    </row>
    <row r="58" spans="1:12" s="327" customFormat="1" ht="20.100000000000001" customHeight="1" x14ac:dyDescent="0.25">
      <c r="A58" s="320"/>
      <c r="B58" s="321" t="s">
        <v>15</v>
      </c>
      <c r="C58" s="328">
        <f t="shared" ref="C58:H58" si="54">C34/C10</f>
        <v>7.1257603596772681</v>
      </c>
      <c r="D58" s="329">
        <f t="shared" si="54"/>
        <v>7.7304464647275752</v>
      </c>
      <c r="E58" s="329">
        <f t="shared" si="54"/>
        <v>8.490370157118889</v>
      </c>
      <c r="F58" s="329">
        <f t="shared" ref="F58" si="55">F34/F10</f>
        <v>9.6140328397587016</v>
      </c>
      <c r="G58" s="329">
        <f t="shared" ref="G58" si="56">G34/G10</f>
        <v>8.2604915418390998</v>
      </c>
      <c r="H58" s="330">
        <f t="shared" si="54"/>
        <v>8.0991010490621456</v>
      </c>
      <c r="I58" s="328">
        <f t="shared" ref="I58:J58" si="57">I34/I10</f>
        <v>6.4317115344512947</v>
      </c>
      <c r="J58" s="331">
        <f t="shared" si="57"/>
        <v>9.0006044288459552</v>
      </c>
      <c r="L58" s="114">
        <f t="shared" si="49"/>
        <v>0.39941046494925231</v>
      </c>
    </row>
    <row r="59" spans="1:12" ht="20.100000000000001" customHeight="1" x14ac:dyDescent="0.25">
      <c r="A59" s="57"/>
      <c r="B59" s="2" t="s">
        <v>8</v>
      </c>
      <c r="C59" s="138">
        <f t="shared" ref="C59:H59" si="58">C35/C11</f>
        <v>3.5011749527715064</v>
      </c>
      <c r="D59" s="139">
        <f t="shared" si="58"/>
        <v>2.6659959758551306</v>
      </c>
      <c r="E59" s="139">
        <f t="shared" si="58"/>
        <v>2.6054427545742298</v>
      </c>
      <c r="F59" s="139">
        <f t="shared" ref="F59" si="59">F35/F11</f>
        <v>2.2210337066591532</v>
      </c>
      <c r="G59" s="139">
        <f t="shared" ref="G59" si="60">G35/G11</f>
        <v>2.3451729345858459</v>
      </c>
      <c r="H59" s="140">
        <f t="shared" si="58"/>
        <v>2.0377785336296976</v>
      </c>
      <c r="I59" s="138">
        <f t="shared" ref="I59:J59" si="61">I35/I11</f>
        <v>1.8645719863624146</v>
      </c>
      <c r="J59" s="222">
        <f t="shared" si="61"/>
        <v>2.0512957838674164</v>
      </c>
      <c r="L59" s="114">
        <f t="shared" si="49"/>
        <v>0.10014298126900449</v>
      </c>
    </row>
    <row r="60" spans="1:12" ht="20.100000000000001" customHeight="1" x14ac:dyDescent="0.25">
      <c r="A60" s="57"/>
      <c r="B60" s="2" t="s">
        <v>16</v>
      </c>
      <c r="C60" s="138">
        <f t="shared" ref="C60:H60" si="62">C36/C12</f>
        <v>10.028136994390316</v>
      </c>
      <c r="D60" s="139">
        <f t="shared" si="62"/>
        <v>6.7565890903751562</v>
      </c>
      <c r="E60" s="139">
        <f t="shared" si="62"/>
        <v>7.4121746431570106</v>
      </c>
      <c r="F60" s="139">
        <f t="shared" ref="F60" si="63">F36/F12</f>
        <v>8.079265819361817</v>
      </c>
      <c r="G60" s="139">
        <f t="shared" ref="G60" si="64">G36/G12</f>
        <v>8.3095723762794709</v>
      </c>
      <c r="H60" s="140">
        <f t="shared" si="62"/>
        <v>6.9225860513084951</v>
      </c>
      <c r="I60" s="138">
        <f t="shared" ref="I60:J60" si="65">I36/I12</f>
        <v>6.3787244521053932</v>
      </c>
      <c r="J60" s="222">
        <f t="shared" si="65"/>
        <v>7.1373796957466622</v>
      </c>
      <c r="L60" s="114">
        <f t="shared" si="49"/>
        <v>0.11893525881822087</v>
      </c>
    </row>
    <row r="61" spans="1:12" s="327" customFormat="1" ht="20.100000000000001" customHeight="1" x14ac:dyDescent="0.25">
      <c r="A61" s="320"/>
      <c r="B61" s="321" t="s">
        <v>13</v>
      </c>
      <c r="C61" s="328">
        <f t="shared" ref="C61:H61" si="66">C37/C13</f>
        <v>2.5565231547833585</v>
      </c>
      <c r="D61" s="329">
        <f t="shared" si="66"/>
        <v>3.3287498623254157</v>
      </c>
      <c r="E61" s="329">
        <f t="shared" si="66"/>
        <v>3.2278217788349703</v>
      </c>
      <c r="F61" s="329">
        <f t="shared" ref="F61" si="67">F37/F13</f>
        <v>3.3963630686523398</v>
      </c>
      <c r="G61" s="329">
        <f t="shared" ref="G61" si="68">G37/G13</f>
        <v>3.9098788122451325</v>
      </c>
      <c r="H61" s="330">
        <f t="shared" si="66"/>
        <v>5.3750384823618083</v>
      </c>
      <c r="I61" s="328">
        <f t="shared" ref="I61:J61" si="69">I37/I13</f>
        <v>4.2040467455088919</v>
      </c>
      <c r="J61" s="331">
        <f t="shared" si="69"/>
        <v>6.7438284442052208</v>
      </c>
      <c r="L61" s="114">
        <f t="shared" si="49"/>
        <v>0.60412784453682211</v>
      </c>
    </row>
    <row r="62" spans="1:12" s="327" customFormat="1" ht="20.100000000000001" customHeight="1" x14ac:dyDescent="0.25">
      <c r="A62" s="320"/>
      <c r="B62" s="321" t="s">
        <v>17</v>
      </c>
      <c r="C62" s="328">
        <f t="shared" ref="C62:H62" si="70">C38/C14</f>
        <v>5.3955760221934037</v>
      </c>
      <c r="D62" s="329">
        <f t="shared" si="70"/>
        <v>5.1799325929553977</v>
      </c>
      <c r="E62" s="329">
        <f t="shared" si="70"/>
        <v>4.7635860641355796</v>
      </c>
      <c r="F62" s="329">
        <f t="shared" ref="F62" si="71">F38/F14</f>
        <v>4.9454734137691387</v>
      </c>
      <c r="G62" s="329">
        <f t="shared" ref="G62" si="72">G38/G14</f>
        <v>4.4667948936963802</v>
      </c>
      <c r="H62" s="330">
        <f t="shared" si="70"/>
        <v>4.4180072606270846</v>
      </c>
      <c r="I62" s="328">
        <f t="shared" ref="I62:J62" si="73">I38/I14</f>
        <v>3.5977525989226495</v>
      </c>
      <c r="J62" s="331">
        <f t="shared" si="73"/>
        <v>4.8672645746180176</v>
      </c>
      <c r="L62" s="114">
        <f t="shared" si="49"/>
        <v>0.35286249979376699</v>
      </c>
    </row>
    <row r="63" spans="1:12" ht="20.100000000000001" customHeight="1" x14ac:dyDescent="0.25">
      <c r="A63" s="57"/>
      <c r="B63" s="2" t="s">
        <v>14</v>
      </c>
      <c r="C63" s="138">
        <f t="shared" ref="C63:H63" si="74">C39/C15</f>
        <v>5.2504744138606689</v>
      </c>
      <c r="D63" s="139">
        <f t="shared" si="74"/>
        <v>5.4676832997077218</v>
      </c>
      <c r="E63" s="139">
        <f t="shared" si="74"/>
        <v>4.886341132332082</v>
      </c>
      <c r="F63" s="139">
        <f t="shared" ref="F63" si="75">F39/F15</f>
        <v>6.1665357188702048</v>
      </c>
      <c r="G63" s="139">
        <f t="shared" ref="G63" si="76">G39/G15</f>
        <v>6.0748795032315179</v>
      </c>
      <c r="H63" s="140">
        <f t="shared" si="74"/>
        <v>5.0675082428968805</v>
      </c>
      <c r="I63" s="138">
        <f t="shared" ref="I63:J63" si="77">I39/I15</f>
        <v>4.7106466990899021</v>
      </c>
      <c r="J63" s="222">
        <f t="shared" si="77"/>
        <v>4.8367965732152749</v>
      </c>
      <c r="L63" s="114">
        <f t="shared" si="49"/>
        <v>2.6779735816261703E-2</v>
      </c>
    </row>
    <row r="64" spans="1:12" ht="20.100000000000001" customHeight="1" x14ac:dyDescent="0.25">
      <c r="A64" s="57"/>
      <c r="B64" s="2" t="s">
        <v>9</v>
      </c>
      <c r="C64" s="138">
        <f t="shared" ref="C64:H64" si="78">C40/C16</f>
        <v>4.2926865832174128</v>
      </c>
      <c r="D64" s="139">
        <f t="shared" si="78"/>
        <v>4.3303679938888893</v>
      </c>
      <c r="E64" s="139">
        <f t="shared" si="78"/>
        <v>4.5876927752226218</v>
      </c>
      <c r="F64" s="139">
        <f t="shared" ref="F64" si="79">F40/F16</f>
        <v>4.4357436801881249</v>
      </c>
      <c r="G64" s="139">
        <f t="shared" ref="G64" si="80">G40/G16</f>
        <v>3.9422888233019799</v>
      </c>
      <c r="H64" s="140">
        <f t="shared" si="78"/>
        <v>4.4462239855568626</v>
      </c>
      <c r="I64" s="138">
        <f t="shared" ref="I64:J64" si="81">I40/I16</f>
        <v>3.7011466379984714</v>
      </c>
      <c r="J64" s="222">
        <f t="shared" si="81"/>
        <v>5.31779301956953</v>
      </c>
      <c r="L64" s="114">
        <f t="shared" si="49"/>
        <v>0.43679609042599793</v>
      </c>
    </row>
    <row r="65" spans="1:38" s="327" customFormat="1" ht="20.100000000000001" customHeight="1" x14ac:dyDescent="0.25">
      <c r="A65" s="320"/>
      <c r="B65" s="321" t="s">
        <v>12</v>
      </c>
      <c r="C65" s="328">
        <f t="shared" ref="C65:H65" si="82">C41/C17</f>
        <v>3.7556244912717505</v>
      </c>
      <c r="D65" s="329">
        <f t="shared" si="82"/>
        <v>3.7671936249771703</v>
      </c>
      <c r="E65" s="329">
        <f t="shared" si="82"/>
        <v>3.7531063004621421</v>
      </c>
      <c r="F65" s="329">
        <f t="shared" ref="F65" si="83">F41/F17</f>
        <v>3.227103290015922</v>
      </c>
      <c r="G65" s="329">
        <f t="shared" ref="G65" si="84">G41/G17</f>
        <v>3.0751167331293332</v>
      </c>
      <c r="H65" s="330">
        <f t="shared" si="82"/>
        <v>3.1005953313525372</v>
      </c>
      <c r="I65" s="328">
        <f t="shared" ref="I65:J65" si="85">I41/I17</f>
        <v>2.676017252540694</v>
      </c>
      <c r="J65" s="331">
        <f t="shared" si="85"/>
        <v>3.3978478879925076</v>
      </c>
      <c r="L65" s="114">
        <f t="shared" si="49"/>
        <v>0.26974065087453569</v>
      </c>
    </row>
    <row r="66" spans="1:38" ht="20.100000000000001" customHeight="1" x14ac:dyDescent="0.25">
      <c r="A66" s="57"/>
      <c r="B66" s="2" t="s">
        <v>11</v>
      </c>
      <c r="C66" s="138">
        <f t="shared" ref="C66:H66" si="86">C42/C18</f>
        <v>3.4995901302247181</v>
      </c>
      <c r="D66" s="139">
        <f t="shared" si="86"/>
        <v>3.6172306493557351</v>
      </c>
      <c r="E66" s="139">
        <f t="shared" si="86"/>
        <v>3.6593951137034177</v>
      </c>
      <c r="F66" s="139">
        <f t="shared" ref="F66" si="87">F42/F18</f>
        <v>3.8105394511720654</v>
      </c>
      <c r="G66" s="139">
        <f t="shared" ref="G66" si="88">G42/G18</f>
        <v>3.435991942906353</v>
      </c>
      <c r="H66" s="140">
        <f t="shared" si="86"/>
        <v>3.5413584853264823</v>
      </c>
      <c r="I66" s="138">
        <f t="shared" ref="I66:J66" si="89">I42/I18</f>
        <v>3.186351082238402</v>
      </c>
      <c r="J66" s="222">
        <f t="shared" si="89"/>
        <v>3.9576152867647312</v>
      </c>
      <c r="L66" s="114">
        <f t="shared" si="49"/>
        <v>0.24205248719313077</v>
      </c>
    </row>
    <row r="67" spans="1:38" s="1" customFormat="1" ht="20.100000000000001" customHeight="1" x14ac:dyDescent="0.25">
      <c r="A67" s="57"/>
      <c r="B67" s="2" t="s">
        <v>6</v>
      </c>
      <c r="C67" s="138">
        <f t="shared" ref="C67:H67" si="90">C43/C19</f>
        <v>4.7210329562613307</v>
      </c>
      <c r="D67" s="139">
        <f t="shared" si="90"/>
        <v>5.2663768386484637</v>
      </c>
      <c r="E67" s="139">
        <f t="shared" si="90"/>
        <v>5.8535288582290521</v>
      </c>
      <c r="F67" s="139">
        <f t="shared" ref="F67" si="91">F43/F19</f>
        <v>6.0191777718618047</v>
      </c>
      <c r="G67" s="139">
        <f t="shared" ref="G67" si="92">G43/G19</f>
        <v>5.2187925848221299</v>
      </c>
      <c r="H67" s="140">
        <f t="shared" si="90"/>
        <v>5.2138440402474311</v>
      </c>
      <c r="I67" s="138">
        <f t="shared" ref="I67:J67" si="93">I43/I19</f>
        <v>4.3950924930905977</v>
      </c>
      <c r="J67" s="222">
        <f t="shared" si="93"/>
        <v>5.6105892303113745</v>
      </c>
      <c r="K67"/>
      <c r="L67" s="114">
        <f t="shared" si="49"/>
        <v>0.27655771502684534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ref="C68:H68" si="94">C44/C20</f>
        <v>13.606317179877836</v>
      </c>
      <c r="D68" s="143">
        <f t="shared" si="94"/>
        <v>12.864860068951531</v>
      </c>
      <c r="E68" s="143">
        <f t="shared" si="94"/>
        <v>15.569859982213398</v>
      </c>
      <c r="F68" s="143">
        <f t="shared" ref="F68" si="95">F44/F20</f>
        <v>14.675860440346899</v>
      </c>
      <c r="G68" s="143">
        <f t="shared" ref="G68" si="96">G44/G20</f>
        <v>13.006134342999436</v>
      </c>
      <c r="H68" s="140">
        <f t="shared" si="94"/>
        <v>12.181518791166214</v>
      </c>
      <c r="I68" s="138">
        <f t="shared" ref="I68:J68" si="97">I44/I20</f>
        <v>7.4722521745381352</v>
      </c>
      <c r="J68" s="222">
        <f t="shared" si="97"/>
        <v>12.348796165564391</v>
      </c>
      <c r="L68" s="187">
        <f t="shared" si="49"/>
        <v>0.65262037162546349</v>
      </c>
    </row>
    <row r="69" spans="1:38" ht="20.100000000000001" customHeight="1" thickBot="1" x14ac:dyDescent="0.3">
      <c r="A69" s="10" t="s">
        <v>48</v>
      </c>
      <c r="B69" s="11"/>
      <c r="C69" s="145">
        <f t="shared" ref="C69:H69" si="98">C45/C21</f>
        <v>2.2085980084340191</v>
      </c>
      <c r="D69" s="146">
        <f t="shared" si="98"/>
        <v>2.2692122767291418</v>
      </c>
      <c r="E69" s="146">
        <f t="shared" si="98"/>
        <v>2.3654983434630283</v>
      </c>
      <c r="F69" s="146">
        <f t="shared" ref="F69" si="99">F45/F21</f>
        <v>2.3973610213282766</v>
      </c>
      <c r="G69" s="146">
        <f t="shared" ref="G69" si="100">G45/G21</f>
        <v>2.0018455655078404</v>
      </c>
      <c r="H69" s="147">
        <f t="shared" si="98"/>
        <v>1.9133872045642959</v>
      </c>
      <c r="I69" s="145">
        <f t="shared" ref="I69:J69" si="101">I45/I21</f>
        <v>1.5179582571225707</v>
      </c>
      <c r="J69" s="223">
        <f t="shared" si="101"/>
        <v>2.2687060228436127</v>
      </c>
      <c r="L69" s="30">
        <f t="shared" si="49"/>
        <v>0.49457734571973888</v>
      </c>
    </row>
    <row r="70" spans="1:38" ht="20.100000000000001" customHeight="1" x14ac:dyDescent="0.25">
      <c r="A70" s="57"/>
      <c r="B70" s="2" t="s">
        <v>4</v>
      </c>
      <c r="C70" s="138">
        <f t="shared" ref="C70:H70" si="102">C46/C22</f>
        <v>1.4910810630699185</v>
      </c>
      <c r="D70" s="139">
        <f t="shared" si="102"/>
        <v>1.4135917107149236</v>
      </c>
      <c r="E70" s="139">
        <f t="shared" si="102"/>
        <v>1.2007240014259053</v>
      </c>
      <c r="F70" s="139">
        <f t="shared" ref="F70" si="103">F46/F22</f>
        <v>1.162595999805043</v>
      </c>
      <c r="G70" s="139">
        <f t="shared" ref="G70" si="104">G46/G22</f>
        <v>1.1047521374864198</v>
      </c>
      <c r="H70" s="140">
        <f t="shared" si="102"/>
        <v>1.1462503305356566</v>
      </c>
      <c r="I70" s="138">
        <f t="shared" ref="I70:J70" si="105">I46/I22</f>
        <v>1.0100993123314788</v>
      </c>
      <c r="J70" s="222">
        <f t="shared" si="105"/>
        <v>1.1974004369622961</v>
      </c>
      <c r="L70" s="55">
        <f t="shared" si="49"/>
        <v>0.18542842505109219</v>
      </c>
    </row>
    <row r="71" spans="1:38" ht="20.100000000000001" customHeight="1" thickBot="1" x14ac:dyDescent="0.3">
      <c r="A71" s="57"/>
      <c r="B71" s="2" t="s">
        <v>3</v>
      </c>
      <c r="C71" s="142">
        <f t="shared" ref="C71:H71" si="106">C47/C23</f>
        <v>2.2237639411775687</v>
      </c>
      <c r="D71" s="139">
        <f t="shared" si="106"/>
        <v>2.2871652759455343</v>
      </c>
      <c r="E71" s="139">
        <f t="shared" si="106"/>
        <v>2.4025873563910549</v>
      </c>
      <c r="F71" s="139">
        <f t="shared" ref="F71" si="107">F47/F23</f>
        <v>2.4666481712560224</v>
      </c>
      <c r="G71" s="139">
        <f t="shared" ref="G71" si="108">G47/G23</f>
        <v>2.0595255963529731</v>
      </c>
      <c r="H71" s="144">
        <f t="shared" si="106"/>
        <v>1.9710722707354142</v>
      </c>
      <c r="I71" s="138">
        <f t="shared" ref="I71:J71" si="109">I47/I23</f>
        <v>1.5621625011854929</v>
      </c>
      <c r="J71" s="222">
        <f t="shared" si="109"/>
        <v>2.3409603767834568</v>
      </c>
      <c r="L71" s="187">
        <f t="shared" si="49"/>
        <v>0.49853832428249317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110">C48/C24</f>
        <v>3.2970969843703326</v>
      </c>
      <c r="D72" s="149">
        <f t="shared" si="110"/>
        <v>3.476167647680859</v>
      </c>
      <c r="E72" s="149">
        <f t="shared" si="110"/>
        <v>3.6948644296680007</v>
      </c>
      <c r="F72" s="149">
        <f t="shared" ref="F72" si="111">F48/F24</f>
        <v>3.780152447995448</v>
      </c>
      <c r="G72" s="149">
        <f t="shared" ref="G72" si="112">G48/G24</f>
        <v>3.2539215675912532</v>
      </c>
      <c r="H72" s="211">
        <f t="shared" si="110"/>
        <v>3.2747539728064616</v>
      </c>
      <c r="I72" s="224">
        <f t="shared" ref="I72:J72" si="113">I48/I24</f>
        <v>2.6999708219751239</v>
      </c>
      <c r="J72" s="225">
        <f t="shared" si="113"/>
        <v>3.6475481353940937</v>
      </c>
      <c r="L72" s="150">
        <f t="shared" si="49"/>
        <v>0.35095835321871499</v>
      </c>
    </row>
    <row r="74" spans="1:38" ht="15.75" x14ac:dyDescent="0.25">
      <c r="A74" s="118" t="s">
        <v>41</v>
      </c>
    </row>
  </sheetData>
  <mergeCells count="41">
    <mergeCell ref="U29:V29"/>
    <mergeCell ref="E29:E30"/>
    <mergeCell ref="L29:L30"/>
    <mergeCell ref="M29:M30"/>
    <mergeCell ref="N29:N30"/>
    <mergeCell ref="H29:H30"/>
    <mergeCell ref="Q29:Q30"/>
    <mergeCell ref="R29:S29"/>
    <mergeCell ref="G29:G30"/>
    <mergeCell ref="P29:P30"/>
    <mergeCell ref="O29:O30"/>
    <mergeCell ref="D5:D6"/>
    <mergeCell ref="E5:E6"/>
    <mergeCell ref="U5:V5"/>
    <mergeCell ref="L5:L6"/>
    <mergeCell ref="M5:M6"/>
    <mergeCell ref="N5:N6"/>
    <mergeCell ref="H5:H6"/>
    <mergeCell ref="I5:J5"/>
    <mergeCell ref="Q5:Q6"/>
    <mergeCell ref="R5:S5"/>
    <mergeCell ref="G5:G6"/>
    <mergeCell ref="P5:P6"/>
    <mergeCell ref="F5:F6"/>
    <mergeCell ref="O5:O6"/>
    <mergeCell ref="A53:B54"/>
    <mergeCell ref="A29:B30"/>
    <mergeCell ref="C29:C30"/>
    <mergeCell ref="A5:B6"/>
    <mergeCell ref="C5:C6"/>
    <mergeCell ref="L53:L54"/>
    <mergeCell ref="C53:C54"/>
    <mergeCell ref="D53:D54"/>
    <mergeCell ref="E53:E54"/>
    <mergeCell ref="D29:D30"/>
    <mergeCell ref="H53:H54"/>
    <mergeCell ref="I29:J29"/>
    <mergeCell ref="I53:J53"/>
    <mergeCell ref="G53:G54"/>
    <mergeCell ref="F29:F30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7:R24 S7:S24 U7:V24 I55:L71" evalError="1"/>
    <ignoredError sqref="I7:J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8">
    <pageSetUpPr fitToPage="1"/>
  </sheetPr>
  <dimension ref="A1:AL74"/>
  <sheetViews>
    <sheetView showGridLines="0" topLeftCell="A55" workbookViewId="0">
      <selection activeCell="O40" sqref="O40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60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'2'!T3</f>
        <v>VARIAÇÃO (JAN.-MAR)</v>
      </c>
    </row>
    <row r="4" spans="1:32" ht="15.75" thickBot="1" x14ac:dyDescent="0.3"/>
    <row r="5" spans="1:32" ht="24" customHeight="1" x14ac:dyDescent="0.25">
      <c r="A5" s="474" t="s">
        <v>38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94">
        <v>2021</v>
      </c>
      <c r="I5" s="484" t="s">
        <v>84</v>
      </c>
      <c r="J5" s="485"/>
      <c r="L5" s="486">
        <v>2016</v>
      </c>
      <c r="M5" s="478">
        <v>2017</v>
      </c>
      <c r="N5" s="478">
        <v>2018</v>
      </c>
      <c r="O5" s="488">
        <v>2019</v>
      </c>
      <c r="P5" s="478">
        <v>2020</v>
      </c>
      <c r="Q5" s="494">
        <v>2021</v>
      </c>
      <c r="R5" s="484" t="str">
        <f>I5</f>
        <v>janeiro - março</v>
      </c>
      <c r="S5" s="485"/>
      <c r="U5" s="490" t="s">
        <v>89</v>
      </c>
      <c r="V5" s="491"/>
    </row>
    <row r="6" spans="1:32" ht="20.25" customHeight="1" thickBot="1" x14ac:dyDescent="0.3">
      <c r="A6" s="498"/>
      <c r="B6" s="499"/>
      <c r="C6" s="493"/>
      <c r="D6" s="492"/>
      <c r="E6" s="492"/>
      <c r="F6" s="492"/>
      <c r="G6" s="479"/>
      <c r="H6" s="495"/>
      <c r="I6" s="201">
        <v>2021</v>
      </c>
      <c r="J6" s="203">
        <v>2022</v>
      </c>
      <c r="L6" s="500"/>
      <c r="M6" s="492"/>
      <c r="N6" s="492"/>
      <c r="O6" s="496"/>
      <c r="P6" s="492"/>
      <c r="Q6" s="501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84199496</v>
      </c>
      <c r="D7" s="14">
        <f t="shared" si="0"/>
        <v>84658404</v>
      </c>
      <c r="E7" s="14">
        <f t="shared" si="0"/>
        <v>86072206</v>
      </c>
      <c r="F7" s="14">
        <f t="shared" si="0"/>
        <v>90836838</v>
      </c>
      <c r="G7" s="14">
        <f t="shared" si="0"/>
        <v>94137005</v>
      </c>
      <c r="H7" s="130">
        <f t="shared" si="0"/>
        <v>99457882</v>
      </c>
      <c r="I7" s="217">
        <f t="shared" ref="I7:J7" si="1">SUM(I8:I20)</f>
        <v>24824179</v>
      </c>
      <c r="J7" s="216">
        <f t="shared" si="1"/>
        <v>21903004</v>
      </c>
      <c r="L7" s="82">
        <f t="shared" ref="L7:S7" si="2">C7/C24</f>
        <v>0.45932644610482432</v>
      </c>
      <c r="M7" s="21">
        <f t="shared" si="2"/>
        <v>0.45226782211217958</v>
      </c>
      <c r="N7" s="21">
        <f t="shared" si="2"/>
        <v>0.47104805028867003</v>
      </c>
      <c r="O7" s="315">
        <f t="shared" si="2"/>
        <v>0.48037827075931189</v>
      </c>
      <c r="P7" s="315">
        <f t="shared" si="2"/>
        <v>0.46743516332954482</v>
      </c>
      <c r="Q7" s="22">
        <f t="shared" si="2"/>
        <v>0.48078276271721659</v>
      </c>
      <c r="R7" s="12">
        <f t="shared" si="2"/>
        <v>0.46983117560606585</v>
      </c>
      <c r="S7" s="22">
        <f t="shared" si="2"/>
        <v>0.47159562195361943</v>
      </c>
      <c r="U7" s="122">
        <f>(J7-I7)/I7</f>
        <v>-0.11767458653919632</v>
      </c>
      <c r="V7" s="121">
        <f>(S7-R7)*100</f>
        <v>0.17644463475535721</v>
      </c>
    </row>
    <row r="8" spans="1:32" ht="20.100000000000001" customHeight="1" x14ac:dyDescent="0.25">
      <c r="A8" s="56"/>
      <c r="B8" s="3" t="s">
        <v>10</v>
      </c>
      <c r="C8" s="15">
        <v>13923523</v>
      </c>
      <c r="D8" s="48">
        <v>14250667</v>
      </c>
      <c r="E8" s="48">
        <v>14740881</v>
      </c>
      <c r="F8" s="48">
        <v>15427097</v>
      </c>
      <c r="G8" s="48">
        <v>16327881</v>
      </c>
      <c r="H8" s="17">
        <v>16678083</v>
      </c>
      <c r="I8" s="15">
        <v>3316199</v>
      </c>
      <c r="J8" s="204">
        <v>2888042</v>
      </c>
      <c r="L8" s="115">
        <f>C8/$C$7</f>
        <v>0.16536349576249246</v>
      </c>
      <c r="M8" s="23">
        <f>D8/$D$7</f>
        <v>0.16833139212026724</v>
      </c>
      <c r="N8" s="23">
        <f>E8/$E$7</f>
        <v>0.17126180081872189</v>
      </c>
      <c r="O8" s="214">
        <f>F8/$F$7</f>
        <v>0.16983304724895862</v>
      </c>
      <c r="P8" s="214">
        <f>G8/$G$7</f>
        <v>0.17344806115299716</v>
      </c>
      <c r="Q8" s="24">
        <f>H8/$H$7</f>
        <v>0.16768990717095705</v>
      </c>
      <c r="R8" s="214">
        <f>I8/$I$7</f>
        <v>0.13358745922674825</v>
      </c>
      <c r="S8" s="24">
        <f>J8/$J$7</f>
        <v>0.13185597738100216</v>
      </c>
      <c r="U8" s="123">
        <f t="shared" ref="U8:U24" si="3">(J8-I8)/I8</f>
        <v>-0.12911076808116762</v>
      </c>
      <c r="V8" s="124">
        <f t="shared" ref="V8:V24" si="4">(S8-R8)*100</f>
        <v>-0.17314818457460912</v>
      </c>
    </row>
    <row r="9" spans="1:32" s="2" customFormat="1" ht="20.100000000000001" customHeight="1" x14ac:dyDescent="0.25">
      <c r="A9" s="57"/>
      <c r="B9" s="2" t="s">
        <v>18</v>
      </c>
      <c r="C9" s="15">
        <v>174272</v>
      </c>
      <c r="D9" s="48">
        <v>210679</v>
      </c>
      <c r="E9" s="48">
        <v>127287</v>
      </c>
      <c r="F9" s="48">
        <v>120389</v>
      </c>
      <c r="G9" s="48">
        <v>119855</v>
      </c>
      <c r="H9" s="17">
        <v>137640</v>
      </c>
      <c r="I9" s="15">
        <v>32800</v>
      </c>
      <c r="J9" s="204">
        <v>28180</v>
      </c>
      <c r="L9" s="115">
        <f t="shared" ref="L9:L20" si="5">C9/$C$7</f>
        <v>2.069751106348665E-3</v>
      </c>
      <c r="M9" s="23">
        <f t="shared" ref="M9:M20" si="6">D9/$D$7</f>
        <v>2.4885775073198876E-3</v>
      </c>
      <c r="N9" s="23">
        <f t="shared" ref="N9:N20" si="7">E9/$E$7</f>
        <v>1.47883975461254E-3</v>
      </c>
      <c r="O9" s="214">
        <f t="shared" ref="O9:O20" si="8">F9/$F$7</f>
        <v>1.3253323502960329E-3</v>
      </c>
      <c r="P9" s="214">
        <f t="shared" ref="P9:P20" si="9">G9/$G$7</f>
        <v>1.2731975061241857E-3</v>
      </c>
      <c r="Q9" s="24">
        <f t="shared" ref="Q9:Q20" si="10">H9/$H$7</f>
        <v>1.3839023839256903E-3</v>
      </c>
      <c r="R9" s="214">
        <f t="shared" ref="R9:R20" si="11">I9/$I$7</f>
        <v>1.3212924383118572E-3</v>
      </c>
      <c r="S9" s="24">
        <f t="shared" ref="S9:S20" si="12">J9/$J$7</f>
        <v>1.2865815118328061E-3</v>
      </c>
      <c r="U9" s="123">
        <f t="shared" si="3"/>
        <v>-0.14085365853658535</v>
      </c>
      <c r="V9" s="124">
        <f t="shared" si="4"/>
        <v>-3.4710926479051109E-3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8286318</v>
      </c>
      <c r="D10" s="48">
        <v>9244831</v>
      </c>
      <c r="E10" s="48">
        <v>9042959</v>
      </c>
      <c r="F10" s="48">
        <v>8373888</v>
      </c>
      <c r="G10" s="48">
        <v>9674467</v>
      </c>
      <c r="H10" s="17">
        <v>11026999</v>
      </c>
      <c r="I10" s="15">
        <v>2858668</v>
      </c>
      <c r="J10" s="204">
        <v>2560966</v>
      </c>
      <c r="L10" s="115">
        <f t="shared" si="5"/>
        <v>9.8412916865915676E-2</v>
      </c>
      <c r="M10" s="23">
        <f t="shared" si="6"/>
        <v>0.10920157436466674</v>
      </c>
      <c r="N10" s="23">
        <f t="shared" si="7"/>
        <v>0.10506247510375184</v>
      </c>
      <c r="O10" s="214">
        <f t="shared" si="8"/>
        <v>9.2186035801906707E-2</v>
      </c>
      <c r="P10" s="214">
        <f t="shared" si="9"/>
        <v>0.102770074318808</v>
      </c>
      <c r="Q10" s="24">
        <f t="shared" si="10"/>
        <v>0.11087104187479078</v>
      </c>
      <c r="R10" s="214">
        <f t="shared" si="11"/>
        <v>0.11515659792817318</v>
      </c>
      <c r="S10" s="24">
        <f t="shared" si="12"/>
        <v>0.11692304854621768</v>
      </c>
      <c r="U10" s="123">
        <f t="shared" si="3"/>
        <v>-0.10414011000927705</v>
      </c>
      <c r="V10" s="124">
        <f t="shared" si="4"/>
        <v>0.17664506180445072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68843</v>
      </c>
      <c r="D11" s="48">
        <v>42685</v>
      </c>
      <c r="E11" s="48">
        <v>135956</v>
      </c>
      <c r="F11" s="48">
        <v>183998</v>
      </c>
      <c r="G11" s="48">
        <v>70225</v>
      </c>
      <c r="H11" s="17">
        <v>123246</v>
      </c>
      <c r="I11" s="15">
        <v>70646</v>
      </c>
      <c r="J11" s="204">
        <v>32543</v>
      </c>
      <c r="L11" s="115">
        <f t="shared" si="5"/>
        <v>8.1761772065714027E-4</v>
      </c>
      <c r="M11" s="23">
        <f t="shared" si="6"/>
        <v>5.042027487312423E-4</v>
      </c>
      <c r="N11" s="23">
        <f t="shared" si="7"/>
        <v>1.579557517092103E-3</v>
      </c>
      <c r="O11" s="214">
        <f t="shared" si="8"/>
        <v>2.0255879008029762E-3</v>
      </c>
      <c r="P11" s="214">
        <f t="shared" si="9"/>
        <v>7.4598719175312622E-4</v>
      </c>
      <c r="Q11" s="24">
        <f t="shared" si="10"/>
        <v>1.2391778059379949E-3</v>
      </c>
      <c r="R11" s="214">
        <f t="shared" si="11"/>
        <v>2.8458544389323008E-3</v>
      </c>
      <c r="S11" s="24">
        <f t="shared" si="12"/>
        <v>1.485777932561214E-3</v>
      </c>
      <c r="U11" s="123">
        <f t="shared" si="3"/>
        <v>-0.53935113099113896</v>
      </c>
      <c r="V11" s="124">
        <f t="shared" si="4"/>
        <v>-0.13600765063710868</v>
      </c>
      <c r="W11"/>
      <c r="X11"/>
      <c r="Y11"/>
      <c r="Z11"/>
      <c r="AA11"/>
      <c r="AB11"/>
      <c r="AC11"/>
      <c r="AD11"/>
      <c r="AE11"/>
      <c r="AF11"/>
    </row>
    <row r="12" spans="1:32" s="2" customFormat="1" ht="20.100000000000001" customHeight="1" x14ac:dyDescent="0.25">
      <c r="A12" s="57"/>
      <c r="B12" s="2" t="s">
        <v>16</v>
      </c>
      <c r="C12" s="15">
        <v>12210</v>
      </c>
      <c r="D12" s="48">
        <v>14609</v>
      </c>
      <c r="E12" s="48">
        <v>13775</v>
      </c>
      <c r="F12" s="48">
        <v>9955</v>
      </c>
      <c r="G12" s="48">
        <v>9427</v>
      </c>
      <c r="H12" s="17">
        <v>11325</v>
      </c>
      <c r="I12" s="15">
        <v>2207</v>
      </c>
      <c r="J12" s="204">
        <v>2031</v>
      </c>
      <c r="L12" s="115">
        <f t="shared" si="5"/>
        <v>1.450127444943376E-4</v>
      </c>
      <c r="M12" s="23">
        <f t="shared" si="6"/>
        <v>1.7256408471862995E-4</v>
      </c>
      <c r="N12" s="23">
        <f t="shared" si="7"/>
        <v>1.6004004823578008E-4</v>
      </c>
      <c r="O12" s="214">
        <f t="shared" si="8"/>
        <v>1.0959210182987655E-4</v>
      </c>
      <c r="P12" s="214">
        <f t="shared" si="9"/>
        <v>1.0014127812967919E-4</v>
      </c>
      <c r="Q12" s="24">
        <f t="shared" si="10"/>
        <v>1.1386729510286575E-4</v>
      </c>
      <c r="R12" s="214">
        <f t="shared" si="11"/>
        <v>8.8905256443727707E-5</v>
      </c>
      <c r="S12" s="24">
        <f t="shared" si="12"/>
        <v>9.2727006761264341E-5</v>
      </c>
      <c r="U12" s="123">
        <f t="shared" si="3"/>
        <v>-7.9746261893973713E-2</v>
      </c>
      <c r="V12" s="124">
        <f t="shared" si="4"/>
        <v>3.821750317536634E-4</v>
      </c>
      <c r="W12"/>
      <c r="X12"/>
      <c r="Y12"/>
      <c r="Z12"/>
      <c r="AA12"/>
      <c r="AB12"/>
      <c r="AC12"/>
      <c r="AD12"/>
      <c r="AE12"/>
      <c r="AF12"/>
    </row>
    <row r="13" spans="1:32" s="2" customFormat="1" ht="20.100000000000001" customHeight="1" x14ac:dyDescent="0.25">
      <c r="A13" s="57"/>
      <c r="B13" s="2" t="s">
        <v>13</v>
      </c>
      <c r="C13" s="15">
        <v>1041669</v>
      </c>
      <c r="D13" s="48">
        <v>717548</v>
      </c>
      <c r="E13" s="48">
        <v>967173</v>
      </c>
      <c r="F13" s="48">
        <v>806154</v>
      </c>
      <c r="G13" s="48">
        <v>494295</v>
      </c>
      <c r="H13" s="17">
        <v>352233</v>
      </c>
      <c r="I13" s="15">
        <v>98593</v>
      </c>
      <c r="J13" s="204">
        <v>72011</v>
      </c>
      <c r="L13" s="115">
        <f t="shared" si="5"/>
        <v>1.2371439848048497E-2</v>
      </c>
      <c r="M13" s="23">
        <f t="shared" si="6"/>
        <v>8.4758035362915655E-3</v>
      </c>
      <c r="N13" s="23">
        <f t="shared" si="7"/>
        <v>1.123676323574186E-2</v>
      </c>
      <c r="O13" s="214">
        <f t="shared" si="8"/>
        <v>8.8747474895592461E-3</v>
      </c>
      <c r="P13" s="214">
        <f t="shared" si="9"/>
        <v>5.2508043993963905E-3</v>
      </c>
      <c r="Q13" s="24">
        <f t="shared" si="10"/>
        <v>3.5415292676351184E-3</v>
      </c>
      <c r="R13" s="214">
        <f t="shared" si="11"/>
        <v>3.9716519930024672E-3</v>
      </c>
      <c r="S13" s="24">
        <f t="shared" si="12"/>
        <v>3.2877225425334351E-3</v>
      </c>
      <c r="U13" s="123">
        <f t="shared" si="3"/>
        <v>-0.2696134614019251</v>
      </c>
      <c r="V13" s="124">
        <f t="shared" si="4"/>
        <v>-6.8392945046903214E-2</v>
      </c>
      <c r="W13"/>
      <c r="X13"/>
      <c r="Y13"/>
      <c r="Z13"/>
      <c r="AA13"/>
      <c r="AB13"/>
      <c r="AC13"/>
      <c r="AD13"/>
      <c r="AE13"/>
      <c r="AF13"/>
    </row>
    <row r="14" spans="1:32" s="2" customFormat="1" ht="20.100000000000001" customHeight="1" x14ac:dyDescent="0.25">
      <c r="A14" s="57"/>
      <c r="B14" s="2" t="s">
        <v>17</v>
      </c>
      <c r="C14" s="15">
        <v>3608437</v>
      </c>
      <c r="D14" s="48">
        <v>4385682</v>
      </c>
      <c r="E14" s="48">
        <v>4504040</v>
      </c>
      <c r="F14" s="48">
        <v>4397791</v>
      </c>
      <c r="G14" s="48">
        <v>4300881</v>
      </c>
      <c r="H14" s="17">
        <v>4343157</v>
      </c>
      <c r="I14" s="15">
        <v>1209638</v>
      </c>
      <c r="J14" s="204">
        <v>1070630</v>
      </c>
      <c r="L14" s="115">
        <f t="shared" si="5"/>
        <v>4.2855802842335304E-2</v>
      </c>
      <c r="M14" s="23">
        <f t="shared" si="6"/>
        <v>5.1804449325550714E-2</v>
      </c>
      <c r="N14" s="23">
        <f t="shared" si="7"/>
        <v>5.2328622784456109E-2</v>
      </c>
      <c r="O14" s="214">
        <f t="shared" si="8"/>
        <v>4.8414179718585096E-2</v>
      </c>
      <c r="P14" s="214">
        <f t="shared" si="9"/>
        <v>4.5687463713127478E-2</v>
      </c>
      <c r="Q14" s="24">
        <f t="shared" si="10"/>
        <v>4.3668303734841249E-2</v>
      </c>
      <c r="R14" s="214">
        <f t="shared" si="11"/>
        <v>4.8728217758984095E-2</v>
      </c>
      <c r="S14" s="24">
        <f t="shared" si="12"/>
        <v>4.8880509723689042E-2</v>
      </c>
      <c r="U14" s="123">
        <f t="shared" si="3"/>
        <v>-0.11491702476278028</v>
      </c>
      <c r="V14" s="124">
        <f t="shared" si="4"/>
        <v>1.5229196470494671E-2</v>
      </c>
      <c r="W14"/>
      <c r="X14"/>
      <c r="Y14"/>
      <c r="Z14"/>
      <c r="AA14"/>
      <c r="AB14"/>
      <c r="AC14"/>
      <c r="AD14"/>
      <c r="AE14"/>
      <c r="AF14"/>
    </row>
    <row r="15" spans="1:32" s="2" customFormat="1" ht="20.100000000000001" customHeight="1" x14ac:dyDescent="0.25">
      <c r="A15" s="57"/>
      <c r="B15" s="2" t="s">
        <v>14</v>
      </c>
      <c r="C15" s="15">
        <v>255998</v>
      </c>
      <c r="D15" s="48">
        <v>249482</v>
      </c>
      <c r="E15" s="48">
        <v>246420</v>
      </c>
      <c r="F15" s="48">
        <v>310525</v>
      </c>
      <c r="G15" s="48">
        <v>397792</v>
      </c>
      <c r="H15" s="17">
        <v>608697</v>
      </c>
      <c r="I15" s="15">
        <v>118355</v>
      </c>
      <c r="J15" s="204">
        <v>168656</v>
      </c>
      <c r="L15" s="115">
        <f t="shared" si="5"/>
        <v>3.0403744934530247E-3</v>
      </c>
      <c r="M15" s="23">
        <f t="shared" si="6"/>
        <v>2.9469253873484315E-3</v>
      </c>
      <c r="N15" s="23">
        <f t="shared" si="7"/>
        <v>2.8629450951913561E-3</v>
      </c>
      <c r="O15" s="214">
        <f t="shared" si="8"/>
        <v>3.4184919558736732E-3</v>
      </c>
      <c r="P15" s="214">
        <f t="shared" si="9"/>
        <v>4.2256708719381926E-3</v>
      </c>
      <c r="Q15" s="24">
        <f t="shared" si="10"/>
        <v>6.1201484262453929E-3</v>
      </c>
      <c r="R15" s="214">
        <f t="shared" si="11"/>
        <v>4.7677306870853612E-3</v>
      </c>
      <c r="S15" s="24">
        <f t="shared" si="12"/>
        <v>7.7001309957300838E-3</v>
      </c>
      <c r="U15" s="123">
        <f t="shared" si="3"/>
        <v>0.42500105614464956</v>
      </c>
      <c r="V15" s="124">
        <f t="shared" si="4"/>
        <v>0.29324003086447226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2984288</v>
      </c>
      <c r="D16" s="48">
        <v>3836769</v>
      </c>
      <c r="E16" s="48">
        <v>4461888</v>
      </c>
      <c r="F16" s="48">
        <v>4418467</v>
      </c>
      <c r="G16" s="48">
        <v>4304568</v>
      </c>
      <c r="H16" s="17">
        <v>4452163</v>
      </c>
      <c r="I16" s="15">
        <v>1094645</v>
      </c>
      <c r="J16" s="204">
        <v>935377</v>
      </c>
      <c r="L16" s="115">
        <f t="shared" si="5"/>
        <v>3.5443062509542815E-2</v>
      </c>
      <c r="M16" s="23">
        <f t="shared" si="6"/>
        <v>4.5320592152906639E-2</v>
      </c>
      <c r="N16" s="23">
        <f t="shared" si="7"/>
        <v>5.1838894427778462E-2</v>
      </c>
      <c r="O16" s="214">
        <f t="shared" si="8"/>
        <v>4.8641796624404737E-2</v>
      </c>
      <c r="P16" s="214">
        <f t="shared" si="9"/>
        <v>4.5726630032472355E-2</v>
      </c>
      <c r="Q16" s="24">
        <f t="shared" si="10"/>
        <v>4.4764305356914801E-2</v>
      </c>
      <c r="R16" s="214">
        <f t="shared" si="11"/>
        <v>4.40959195468257E-2</v>
      </c>
      <c r="S16" s="24">
        <f t="shared" si="12"/>
        <v>4.27054206811084E-2</v>
      </c>
      <c r="U16" s="123">
        <f t="shared" si="3"/>
        <v>-0.14549739870003517</v>
      </c>
      <c r="V16" s="124">
        <f t="shared" si="4"/>
        <v>-0.13904988657173004</v>
      </c>
      <c r="W16"/>
      <c r="X16"/>
      <c r="Y16"/>
      <c r="Z16"/>
      <c r="AA16"/>
      <c r="AB16"/>
      <c r="AC16"/>
      <c r="AD16"/>
      <c r="AE16"/>
      <c r="AF16"/>
    </row>
    <row r="17" spans="1:32" s="2" customFormat="1" ht="20.25" customHeight="1" x14ac:dyDescent="0.25">
      <c r="A17" s="57"/>
      <c r="B17" s="2" t="s">
        <v>12</v>
      </c>
      <c r="C17" s="15">
        <v>3400350</v>
      </c>
      <c r="D17" s="48">
        <v>3567078</v>
      </c>
      <c r="E17" s="48">
        <v>3607751</v>
      </c>
      <c r="F17" s="48">
        <v>6477360</v>
      </c>
      <c r="G17" s="48">
        <v>6810759</v>
      </c>
      <c r="H17" s="17">
        <v>6811034</v>
      </c>
      <c r="I17" s="15">
        <v>1799697</v>
      </c>
      <c r="J17" s="204">
        <v>1608326</v>
      </c>
      <c r="L17" s="115">
        <f t="shared" si="5"/>
        <v>4.0384446006660184E-2</v>
      </c>
      <c r="M17" s="23">
        <f t="shared" si="6"/>
        <v>4.2134954493118014E-2</v>
      </c>
      <c r="N17" s="23">
        <f t="shared" si="7"/>
        <v>4.1915400657908081E-2</v>
      </c>
      <c r="O17" s="214">
        <f t="shared" si="8"/>
        <v>7.1307634023984851E-2</v>
      </c>
      <c r="P17" s="214">
        <f t="shared" si="9"/>
        <v>7.2349433679136058E-2</v>
      </c>
      <c r="Q17" s="24">
        <f t="shared" si="10"/>
        <v>6.8481591031669065E-2</v>
      </c>
      <c r="R17" s="214">
        <f t="shared" si="11"/>
        <v>7.2497745041235809E-2</v>
      </c>
      <c r="S17" s="24">
        <f t="shared" si="12"/>
        <v>7.3429471135557478E-2</v>
      </c>
      <c r="U17" s="123">
        <f t="shared" si="3"/>
        <v>-0.10633512196775347</v>
      </c>
      <c r="V17" s="124">
        <f t="shared" si="4"/>
        <v>9.3172609432166931E-2</v>
      </c>
      <c r="W17"/>
      <c r="X17"/>
      <c r="Y17"/>
      <c r="Z17"/>
      <c r="AA17"/>
      <c r="AB17"/>
      <c r="AC17"/>
      <c r="AD17"/>
      <c r="AE17"/>
      <c r="AF17"/>
    </row>
    <row r="18" spans="1:32" s="2" customFormat="1" ht="20.100000000000001" customHeight="1" x14ac:dyDescent="0.25">
      <c r="A18" s="57"/>
      <c r="B18" s="2" t="s">
        <v>11</v>
      </c>
      <c r="C18" s="15">
        <v>12390972</v>
      </c>
      <c r="D18" s="48">
        <v>13197036</v>
      </c>
      <c r="E18" s="48">
        <v>15907244</v>
      </c>
      <c r="F18" s="48">
        <v>17610905</v>
      </c>
      <c r="G18" s="48">
        <v>19207354</v>
      </c>
      <c r="H18" s="17">
        <v>20620403</v>
      </c>
      <c r="I18" s="15">
        <v>5309101</v>
      </c>
      <c r="J18" s="204">
        <v>4485441</v>
      </c>
      <c r="L18" s="115">
        <f t="shared" si="5"/>
        <v>0.14716206852354555</v>
      </c>
      <c r="M18" s="23">
        <f t="shared" si="6"/>
        <v>0.15588571691004238</v>
      </c>
      <c r="N18" s="23">
        <f t="shared" si="7"/>
        <v>0.18481278381548627</v>
      </c>
      <c r="O18" s="214">
        <f t="shared" si="8"/>
        <v>0.19387404259932517</v>
      </c>
      <c r="P18" s="214">
        <f t="shared" si="9"/>
        <v>0.20403617047302494</v>
      </c>
      <c r="Q18" s="24">
        <f t="shared" si="10"/>
        <v>0.20732799236565283</v>
      </c>
      <c r="R18" s="214">
        <f t="shared" si="11"/>
        <v>0.21386814041261948</v>
      </c>
      <c r="S18" s="24">
        <f t="shared" si="12"/>
        <v>0.20478656717589971</v>
      </c>
      <c r="U18" s="123">
        <f t="shared" si="3"/>
        <v>-0.15514114348173072</v>
      </c>
      <c r="V18" s="124">
        <f t="shared" si="4"/>
        <v>-0.90815732367197644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37960402</v>
      </c>
      <c r="D19" s="48">
        <v>34839265</v>
      </c>
      <c r="E19" s="48">
        <v>32218645</v>
      </c>
      <c r="F19" s="48">
        <v>32597079</v>
      </c>
      <c r="G19" s="48">
        <v>32321835</v>
      </c>
      <c r="H19" s="17">
        <v>34173259</v>
      </c>
      <c r="I19" s="15">
        <v>8890632</v>
      </c>
      <c r="J19" s="204">
        <v>8026800</v>
      </c>
      <c r="L19" s="115">
        <f t="shared" si="5"/>
        <v>0.45083882687373805</v>
      </c>
      <c r="M19" s="23">
        <f t="shared" si="6"/>
        <v>0.41152754308952011</v>
      </c>
      <c r="N19" s="23">
        <f t="shared" si="7"/>
        <v>0.37432112521898186</v>
      </c>
      <c r="O19" s="214">
        <f t="shared" si="8"/>
        <v>0.35885307896780821</v>
      </c>
      <c r="P19" s="214">
        <f t="shared" si="9"/>
        <v>0.3433488775216505</v>
      </c>
      <c r="Q19" s="24">
        <f t="shared" si="10"/>
        <v>0.34359528187016891</v>
      </c>
      <c r="R19" s="214">
        <f t="shared" si="11"/>
        <v>0.35814404979918973</v>
      </c>
      <c r="S19" s="24">
        <f t="shared" si="12"/>
        <v>0.36647027960182998</v>
      </c>
      <c r="U19" s="123">
        <f t="shared" si="3"/>
        <v>-9.7162046522676904E-2</v>
      </c>
      <c r="V19" s="124">
        <f t="shared" si="4"/>
        <v>0.83262298026402504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92214</v>
      </c>
      <c r="D20" s="60">
        <v>102073</v>
      </c>
      <c r="E20" s="60">
        <v>98187</v>
      </c>
      <c r="F20" s="48">
        <v>103230</v>
      </c>
      <c r="G20" s="48">
        <v>97666</v>
      </c>
      <c r="H20" s="17">
        <v>119643</v>
      </c>
      <c r="I20" s="15">
        <v>22998</v>
      </c>
      <c r="J20" s="204">
        <v>24001</v>
      </c>
      <c r="L20" s="115">
        <f t="shared" si="5"/>
        <v>1.095184702768292E-3</v>
      </c>
      <c r="M20" s="23">
        <f t="shared" si="6"/>
        <v>1.2057042795184279E-3</v>
      </c>
      <c r="N20" s="23">
        <f t="shared" si="7"/>
        <v>1.1407515220418539E-3</v>
      </c>
      <c r="O20" s="214">
        <f t="shared" si="8"/>
        <v>1.1364332166648073E-3</v>
      </c>
      <c r="P20" s="214">
        <f t="shared" si="9"/>
        <v>1.0374878614419483E-3</v>
      </c>
      <c r="Q20" s="24">
        <f t="shared" si="10"/>
        <v>1.2029514161582488E-3</v>
      </c>
      <c r="R20" s="214">
        <f t="shared" si="11"/>
        <v>9.2643547244805158E-4</v>
      </c>
      <c r="S20" s="24">
        <f t="shared" si="12"/>
        <v>1.0957857652767629E-3</v>
      </c>
      <c r="U20" s="125">
        <f t="shared" si="3"/>
        <v>4.3612488042438474E-2</v>
      </c>
      <c r="V20" s="126">
        <f t="shared" si="4"/>
        <v>1.6935029282871134E-2</v>
      </c>
    </row>
    <row r="21" spans="1:32" ht="20.100000000000001" customHeight="1" thickBot="1" x14ac:dyDescent="0.3">
      <c r="A21" s="10" t="s">
        <v>48</v>
      </c>
      <c r="B21" s="11"/>
      <c r="C21" s="18">
        <f>C22+C23</f>
        <v>99111299</v>
      </c>
      <c r="D21" s="49">
        <f>D22+D23</f>
        <v>102528037</v>
      </c>
      <c r="E21" s="49">
        <f>E22+E23</f>
        <v>96652690</v>
      </c>
      <c r="F21" s="49">
        <f>F22+F23</f>
        <v>98257556</v>
      </c>
      <c r="G21" s="49">
        <f>G22+G23</f>
        <v>107253503</v>
      </c>
      <c r="H21" s="20">
        <f t="shared" ref="H21:J21" si="13">H22+H23</f>
        <v>107408690</v>
      </c>
      <c r="I21" s="18">
        <f t="shared" si="13"/>
        <v>28012202</v>
      </c>
      <c r="J21" s="188">
        <f t="shared" si="13"/>
        <v>24541456</v>
      </c>
      <c r="L21" s="25">
        <f t="shared" ref="L21:S21" si="14">C21/C24</f>
        <v>0.54067355389517568</v>
      </c>
      <c r="M21" s="26">
        <f t="shared" si="14"/>
        <v>0.54773217788782036</v>
      </c>
      <c r="N21" s="26">
        <f t="shared" si="14"/>
        <v>0.52895194971132997</v>
      </c>
      <c r="O21" s="316">
        <f t="shared" si="14"/>
        <v>0.51962172924068817</v>
      </c>
      <c r="P21" s="316">
        <f t="shared" si="14"/>
        <v>0.53256483667045518</v>
      </c>
      <c r="Q21" s="27">
        <f t="shared" si="14"/>
        <v>0.51921723728278346</v>
      </c>
      <c r="R21" s="218">
        <f t="shared" si="14"/>
        <v>0.5301688243939342</v>
      </c>
      <c r="S21" s="27">
        <f t="shared" si="14"/>
        <v>0.52840437804638052</v>
      </c>
      <c r="U21" s="82">
        <f t="shared" si="3"/>
        <v>-0.12390121990409751</v>
      </c>
      <c r="V21" s="121">
        <f t="shared" si="4"/>
        <v>-0.17644463475536831</v>
      </c>
    </row>
    <row r="22" spans="1:32" s="2" customFormat="1" ht="20.100000000000001" customHeight="1" x14ac:dyDescent="0.25">
      <c r="A22" s="57"/>
      <c r="B22" s="2" t="s">
        <v>4</v>
      </c>
      <c r="C22" s="15">
        <v>2685611</v>
      </c>
      <c r="D22" s="48">
        <v>2953141</v>
      </c>
      <c r="E22" s="48">
        <v>4472943</v>
      </c>
      <c r="F22" s="48">
        <v>8047396</v>
      </c>
      <c r="G22" s="48">
        <v>8252945</v>
      </c>
      <c r="H22" s="17">
        <v>9107624</v>
      </c>
      <c r="I22" s="15">
        <v>2386767</v>
      </c>
      <c r="J22" s="204">
        <v>2137489</v>
      </c>
      <c r="L22" s="120">
        <f t="shared" ref="L22:S22" si="15">C22/C21</f>
        <v>2.7096920604380334E-2</v>
      </c>
      <c r="M22" s="50">
        <f t="shared" si="15"/>
        <v>2.8803253104319162E-2</v>
      </c>
      <c r="N22" s="50">
        <f t="shared" si="15"/>
        <v>4.627851537292961E-2</v>
      </c>
      <c r="O22" s="50">
        <f t="shared" si="15"/>
        <v>8.1901039753115787E-2</v>
      </c>
      <c r="P22" s="50">
        <f t="shared" si="15"/>
        <v>7.694802285385495E-2</v>
      </c>
      <c r="Q22" s="28">
        <f t="shared" si="15"/>
        <v>8.4794107441399758E-2</v>
      </c>
      <c r="R22" s="50">
        <f t="shared" si="15"/>
        <v>8.5204547646771933E-2</v>
      </c>
      <c r="S22" s="28">
        <f t="shared" si="15"/>
        <v>8.7097073621059812E-2</v>
      </c>
      <c r="U22" s="127">
        <f t="shared" si="3"/>
        <v>-0.10444169874981513</v>
      </c>
      <c r="V22" s="128">
        <f t="shared" si="4"/>
        <v>0.18925259742878786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96425688</v>
      </c>
      <c r="D23" s="48">
        <v>99574896</v>
      </c>
      <c r="E23" s="48">
        <v>92179747</v>
      </c>
      <c r="F23" s="48">
        <v>90210160</v>
      </c>
      <c r="G23" s="48">
        <v>99000558</v>
      </c>
      <c r="H23" s="59">
        <v>98301066</v>
      </c>
      <c r="I23" s="15">
        <v>25625435</v>
      </c>
      <c r="J23" s="204">
        <v>22403967</v>
      </c>
      <c r="L23" s="120">
        <f t="shared" ref="L23:S23" si="16">C23/C21</f>
        <v>0.97290307939561971</v>
      </c>
      <c r="M23" s="50">
        <f t="shared" si="16"/>
        <v>0.97119674689568081</v>
      </c>
      <c r="N23" s="50">
        <f t="shared" si="16"/>
        <v>0.9537214846270704</v>
      </c>
      <c r="O23" s="50">
        <f t="shared" si="16"/>
        <v>0.9180989602468842</v>
      </c>
      <c r="P23" s="50">
        <f t="shared" si="16"/>
        <v>0.92305197714614506</v>
      </c>
      <c r="Q23" s="131">
        <f t="shared" si="16"/>
        <v>0.91520589255860019</v>
      </c>
      <c r="R23" s="215">
        <f t="shared" si="16"/>
        <v>0.91479545235322812</v>
      </c>
      <c r="S23" s="131">
        <f t="shared" si="16"/>
        <v>0.91290292637894022</v>
      </c>
      <c r="U23" s="129">
        <f t="shared" si="3"/>
        <v>-0.12571369032369598</v>
      </c>
      <c r="V23" s="126">
        <f t="shared" si="4"/>
        <v>-0.18925259742879064</v>
      </c>
    </row>
    <row r="24" spans="1:32" ht="20.100000000000001" customHeight="1" thickBot="1" x14ac:dyDescent="0.3">
      <c r="A24" s="93" t="s">
        <v>5</v>
      </c>
      <c r="B24" s="119"/>
      <c r="C24" s="102">
        <f>C7+C21</f>
        <v>183310795</v>
      </c>
      <c r="D24" s="103">
        <f>D7+D21</f>
        <v>187186441</v>
      </c>
      <c r="E24" s="103">
        <f>E7+E21</f>
        <v>182724896</v>
      </c>
      <c r="F24" s="103">
        <f>F7+F21</f>
        <v>189094394</v>
      </c>
      <c r="G24" s="103">
        <f>G7+G21</f>
        <v>201390508</v>
      </c>
      <c r="H24" s="202">
        <f t="shared" ref="H24:J24" si="17">H7+H21</f>
        <v>206866572</v>
      </c>
      <c r="I24" s="206">
        <f t="shared" si="17"/>
        <v>52836381</v>
      </c>
      <c r="J24" s="205">
        <f t="shared" si="17"/>
        <v>46444460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>O7+O21</f>
        <v>1</v>
      </c>
      <c r="P24" s="104">
        <f>P7+P21</f>
        <v>1</v>
      </c>
      <c r="Q24" s="210">
        <f t="shared" ref="Q24:S24" si="18">Q7+Q21</f>
        <v>1</v>
      </c>
      <c r="R24" s="219">
        <f t="shared" si="18"/>
        <v>1</v>
      </c>
      <c r="S24" s="104">
        <f t="shared" si="18"/>
        <v>1</v>
      </c>
      <c r="U24" s="112">
        <f t="shared" si="3"/>
        <v>-0.12097575343019804</v>
      </c>
      <c r="V24" s="105">
        <f t="shared" si="4"/>
        <v>0</v>
      </c>
    </row>
    <row r="27" spans="1:32" x14ac:dyDescent="0.25">
      <c r="A27" s="1" t="s">
        <v>25</v>
      </c>
      <c r="L27" s="1" t="s">
        <v>27</v>
      </c>
      <c r="U27" s="1" t="str">
        <f>U3</f>
        <v>VARIAÇÃO (JAN.-MAR)</v>
      </c>
    </row>
    <row r="28" spans="1:32" ht="15" customHeight="1" thickBot="1" x14ac:dyDescent="0.3"/>
    <row r="29" spans="1:32" ht="24" customHeight="1" x14ac:dyDescent="0.25">
      <c r="A29" s="474" t="s">
        <v>38</v>
      </c>
      <c r="B29" s="497"/>
      <c r="C29" s="476">
        <v>2016</v>
      </c>
      <c r="D29" s="478">
        <v>2017</v>
      </c>
      <c r="E29" s="478">
        <v>2018</v>
      </c>
      <c r="F29" s="488">
        <v>2019</v>
      </c>
      <c r="G29" s="478">
        <v>2020</v>
      </c>
      <c r="H29" s="494">
        <v>2021</v>
      </c>
      <c r="I29" s="484" t="str">
        <f>I5</f>
        <v>janeiro - março</v>
      </c>
      <c r="J29" s="485"/>
      <c r="L29" s="486">
        <v>2016</v>
      </c>
      <c r="M29" s="478">
        <v>2017</v>
      </c>
      <c r="N29" s="478">
        <v>2018</v>
      </c>
      <c r="O29" s="478">
        <v>2019</v>
      </c>
      <c r="P29" s="478">
        <v>2020</v>
      </c>
      <c r="Q29" s="494">
        <v>2021</v>
      </c>
      <c r="R29" s="484" t="str">
        <f>I5</f>
        <v>janeiro - março</v>
      </c>
      <c r="S29" s="485"/>
      <c r="U29" s="490" t="s">
        <v>89</v>
      </c>
      <c r="V29" s="491"/>
    </row>
    <row r="30" spans="1:32" ht="20.25" customHeight="1" thickBot="1" x14ac:dyDescent="0.3">
      <c r="A30" s="498"/>
      <c r="B30" s="499"/>
      <c r="C30" s="493"/>
      <c r="D30" s="492"/>
      <c r="E30" s="492"/>
      <c r="F30" s="496"/>
      <c r="G30" s="479"/>
      <c r="H30" s="495"/>
      <c r="I30" s="201">
        <v>2020</v>
      </c>
      <c r="J30" s="203">
        <v>2021</v>
      </c>
      <c r="L30" s="500"/>
      <c r="M30" s="492"/>
      <c r="N30" s="492"/>
      <c r="O30" s="492"/>
      <c r="P30" s="492"/>
      <c r="Q30" s="501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19">SUM(C32:C44)</f>
        <v>270476629</v>
      </c>
      <c r="D31" s="14">
        <f t="shared" si="19"/>
        <v>289277021</v>
      </c>
      <c r="E31" s="14">
        <f t="shared" si="19"/>
        <v>309420015</v>
      </c>
      <c r="F31" s="14">
        <f t="shared" si="19"/>
        <v>332256674</v>
      </c>
      <c r="G31" s="14">
        <f t="shared" si="19"/>
        <v>351101800</v>
      </c>
      <c r="H31" s="130">
        <f t="shared" si="19"/>
        <v>390123294</v>
      </c>
      <c r="I31" s="217">
        <f t="shared" ref="I31:J31" si="20">SUM(I32:I44)</f>
        <v>94833107</v>
      </c>
      <c r="J31" s="216">
        <f t="shared" si="20"/>
        <v>87095808</v>
      </c>
      <c r="L31" s="82">
        <f>C31/C48</f>
        <v>0.70079004231888764</v>
      </c>
      <c r="M31" s="21">
        <f>D31/D48</f>
        <v>0.7026480236771504</v>
      </c>
      <c r="N31" s="21">
        <f>E31/E48</f>
        <v>0.70460612492200081</v>
      </c>
      <c r="O31" s="21">
        <f t="shared" ref="O31:P31" si="21">F31/F48</f>
        <v>0.71688108237241788</v>
      </c>
      <c r="P31" s="21">
        <f t="shared" si="21"/>
        <v>0.71019757107648063</v>
      </c>
      <c r="Q31" s="22">
        <f>H31/H48</f>
        <v>0.73085436676766935</v>
      </c>
      <c r="R31" s="12">
        <f>I31/I48</f>
        <v>0.71871744780071556</v>
      </c>
      <c r="S31" s="22">
        <f>J31/J48</f>
        <v>0.72815026467571387</v>
      </c>
      <c r="U31" s="122">
        <f>(J31-I31)/I31</f>
        <v>-8.1588584881016293E-2</v>
      </c>
      <c r="V31" s="121">
        <f>(S31-R31)*100</f>
        <v>0.94328168749983066</v>
      </c>
    </row>
    <row r="32" spans="1:32" ht="20.100000000000001" customHeight="1" x14ac:dyDescent="0.25">
      <c r="A32" s="56"/>
      <c r="B32" s="3" t="s">
        <v>10</v>
      </c>
      <c r="C32" s="15">
        <v>43263427</v>
      </c>
      <c r="D32" s="48">
        <v>45322865</v>
      </c>
      <c r="E32" s="48">
        <v>48266368</v>
      </c>
      <c r="F32" s="48">
        <v>50700344</v>
      </c>
      <c r="G32" s="48">
        <v>53463276</v>
      </c>
      <c r="H32" s="17">
        <v>55645108</v>
      </c>
      <c r="I32" s="15">
        <v>10744223</v>
      </c>
      <c r="J32" s="204">
        <v>9494253</v>
      </c>
      <c r="L32" s="115">
        <f>C32/$C$31</f>
        <v>0.15995255176002657</v>
      </c>
      <c r="M32" s="23">
        <f>D32/$D$31</f>
        <v>0.1566763403581925</v>
      </c>
      <c r="N32" s="23">
        <f>E32/$E$31</f>
        <v>0.15598980563684609</v>
      </c>
      <c r="O32" s="214">
        <f>F32/$F$31</f>
        <v>0.15259390696242267</v>
      </c>
      <c r="P32" s="214">
        <f>G32/$G$31</f>
        <v>0.15227286217273736</v>
      </c>
      <c r="Q32" s="24">
        <f>H32/$H$31</f>
        <v>0.14263467179686021</v>
      </c>
      <c r="R32" s="214">
        <f>I32/$I$31</f>
        <v>0.11329611925506142</v>
      </c>
      <c r="S32" s="24">
        <f>J32/$J$31</f>
        <v>0.1090092992764933</v>
      </c>
      <c r="U32" s="123">
        <f t="shared" ref="U32:U48" si="22">(J32-I32)/I32</f>
        <v>-0.11633879899923893</v>
      </c>
      <c r="V32" s="124">
        <f t="shared" ref="V32:V48" si="23">(S32-R32)*100</f>
        <v>-0.42868199785681127</v>
      </c>
    </row>
    <row r="33" spans="1:22" ht="20.100000000000001" customHeight="1" x14ac:dyDescent="0.25">
      <c r="A33" s="57"/>
      <c r="B33" s="2" t="s">
        <v>18</v>
      </c>
      <c r="C33" s="15">
        <v>534724</v>
      </c>
      <c r="D33" s="48">
        <v>727328</v>
      </c>
      <c r="E33" s="48">
        <v>627880</v>
      </c>
      <c r="F33" s="48">
        <v>660848</v>
      </c>
      <c r="G33" s="48">
        <v>731891</v>
      </c>
      <c r="H33" s="17">
        <v>958060</v>
      </c>
      <c r="I33" s="15">
        <v>226401</v>
      </c>
      <c r="J33" s="204">
        <v>225269</v>
      </c>
      <c r="K33" s="2"/>
      <c r="L33" s="115">
        <f t="shared" ref="L33:L44" si="24">C33/$C$31</f>
        <v>1.976969329945324E-3</v>
      </c>
      <c r="M33" s="23">
        <f t="shared" ref="M33:M44" si="25">D33/$D$31</f>
        <v>2.5142958036753287E-3</v>
      </c>
      <c r="N33" s="23">
        <f t="shared" ref="N33:N44" si="26">E33/$E$31</f>
        <v>2.0292158540552072E-3</v>
      </c>
      <c r="O33" s="214">
        <f t="shared" ref="O33:O44" si="27">F33/$F$31</f>
        <v>1.9889683239289876E-3</v>
      </c>
      <c r="P33" s="214">
        <f t="shared" ref="P33:P44" si="28">G33/$G$31</f>
        <v>2.084554963831003E-3</v>
      </c>
      <c r="Q33" s="24">
        <f t="shared" ref="Q33:Q44" si="29">H33/$H$31</f>
        <v>2.4557877336081348E-3</v>
      </c>
      <c r="R33" s="214">
        <f t="shared" ref="R33:R44" si="30">I33/$I$31</f>
        <v>2.3873624640390616E-3</v>
      </c>
      <c r="S33" s="24">
        <f t="shared" ref="S33:S44" si="31">J33/$J$31</f>
        <v>2.5864505442098891E-3</v>
      </c>
      <c r="T33" s="2"/>
      <c r="U33" s="123">
        <f t="shared" si="22"/>
        <v>-4.9999779152918936E-3</v>
      </c>
      <c r="V33" s="124">
        <f t="shared" si="23"/>
        <v>1.9908808017082748E-2</v>
      </c>
    </row>
    <row r="34" spans="1:22" ht="20.100000000000001" customHeight="1" x14ac:dyDescent="0.25">
      <c r="A34" s="57"/>
      <c r="B34" s="2" t="s">
        <v>15</v>
      </c>
      <c r="C34" s="15">
        <v>38185533</v>
      </c>
      <c r="D34" s="48">
        <v>43987043</v>
      </c>
      <c r="E34" s="48">
        <v>47167068</v>
      </c>
      <c r="F34" s="48">
        <v>49259472</v>
      </c>
      <c r="G34" s="48">
        <v>57400879</v>
      </c>
      <c r="H34" s="17">
        <v>68521556</v>
      </c>
      <c r="I34" s="15">
        <v>16938090</v>
      </c>
      <c r="J34" s="204">
        <v>15968533</v>
      </c>
      <c r="K34" s="2"/>
      <c r="L34" s="115">
        <f t="shared" si="24"/>
        <v>0.14117867832492101</v>
      </c>
      <c r="M34" s="23">
        <f t="shared" si="25"/>
        <v>0.15205854529316382</v>
      </c>
      <c r="N34" s="23">
        <f t="shared" si="26"/>
        <v>0.15243702964722564</v>
      </c>
      <c r="O34" s="214">
        <f t="shared" si="27"/>
        <v>0.14825728376490038</v>
      </c>
      <c r="P34" s="214">
        <f t="shared" si="28"/>
        <v>0.1634878516715095</v>
      </c>
      <c r="Q34" s="24">
        <f t="shared" si="29"/>
        <v>0.17564077063288613</v>
      </c>
      <c r="R34" s="214">
        <f t="shared" si="30"/>
        <v>0.17860945966897404</v>
      </c>
      <c r="S34" s="24">
        <f t="shared" si="31"/>
        <v>0.18334444982702267</v>
      </c>
      <c r="T34" s="2"/>
      <c r="U34" s="123">
        <f t="shared" si="22"/>
        <v>-5.7241223774345276E-2</v>
      </c>
      <c r="V34" s="124">
        <f t="shared" si="23"/>
        <v>0.47349901580486242</v>
      </c>
    </row>
    <row r="35" spans="1:22" ht="20.100000000000001" customHeight="1" x14ac:dyDescent="0.25">
      <c r="A35" s="57"/>
      <c r="B35" s="2" t="s">
        <v>8</v>
      </c>
      <c r="C35" s="15">
        <v>126076</v>
      </c>
      <c r="D35" s="48">
        <v>91732</v>
      </c>
      <c r="E35" s="48">
        <v>249211</v>
      </c>
      <c r="F35" s="48">
        <v>342501</v>
      </c>
      <c r="G35" s="48">
        <v>148168</v>
      </c>
      <c r="H35" s="17">
        <v>234708</v>
      </c>
      <c r="I35" s="15">
        <v>130821</v>
      </c>
      <c r="J35" s="204">
        <v>60029</v>
      </c>
      <c r="K35" s="2"/>
      <c r="L35" s="115">
        <f t="shared" si="24"/>
        <v>4.6612530060776526E-4</v>
      </c>
      <c r="M35" s="23">
        <f t="shared" si="25"/>
        <v>3.1710780096840115E-4</v>
      </c>
      <c r="N35" s="23">
        <f t="shared" si="26"/>
        <v>8.0541331497253009E-4</v>
      </c>
      <c r="O35" s="214">
        <f t="shared" si="27"/>
        <v>1.0308325665115158E-3</v>
      </c>
      <c r="P35" s="214">
        <f t="shared" si="28"/>
        <v>4.2200865959673235E-4</v>
      </c>
      <c r="Q35" s="24">
        <f t="shared" si="29"/>
        <v>6.0162518775410529E-4</v>
      </c>
      <c r="R35" s="214">
        <f t="shared" si="30"/>
        <v>1.3794865963845306E-3</v>
      </c>
      <c r="S35" s="24">
        <f t="shared" si="31"/>
        <v>6.8922949770441303E-4</v>
      </c>
      <c r="T35" s="2"/>
      <c r="U35" s="123">
        <f t="shared" si="22"/>
        <v>-0.54113636189908343</v>
      </c>
      <c r="V35" s="124">
        <f t="shared" si="23"/>
        <v>-6.9025709868011764E-2</v>
      </c>
    </row>
    <row r="36" spans="1:22" ht="20.100000000000001" customHeight="1" x14ac:dyDescent="0.25">
      <c r="A36" s="57"/>
      <c r="B36" s="2" t="s">
        <v>16</v>
      </c>
      <c r="C36" s="15">
        <v>41727</v>
      </c>
      <c r="D36" s="48">
        <v>51471</v>
      </c>
      <c r="E36" s="48">
        <v>46466</v>
      </c>
      <c r="F36" s="48">
        <v>41389</v>
      </c>
      <c r="G36" s="48">
        <v>40470</v>
      </c>
      <c r="H36" s="17">
        <v>45375</v>
      </c>
      <c r="I36" s="15">
        <v>10146</v>
      </c>
      <c r="J36" s="204">
        <v>8499</v>
      </c>
      <c r="K36" s="2"/>
      <c r="L36" s="115">
        <f t="shared" si="24"/>
        <v>1.5427210903312463E-4</v>
      </c>
      <c r="M36" s="23">
        <f t="shared" si="25"/>
        <v>1.7792979138844215E-4</v>
      </c>
      <c r="N36" s="23">
        <f t="shared" si="26"/>
        <v>1.5017128093669055E-4</v>
      </c>
      <c r="O36" s="214">
        <f t="shared" si="27"/>
        <v>1.2456935628025941E-4</v>
      </c>
      <c r="P36" s="214">
        <f t="shared" si="28"/>
        <v>1.1526571495788401E-4</v>
      </c>
      <c r="Q36" s="24">
        <f t="shared" si="29"/>
        <v>1.1630938397644104E-4</v>
      </c>
      <c r="R36" s="214">
        <f t="shared" si="30"/>
        <v>1.0698795305736424E-4</v>
      </c>
      <c r="S36" s="24">
        <f t="shared" si="31"/>
        <v>9.7582193622912369E-5</v>
      </c>
      <c r="T36" s="2"/>
      <c r="U36" s="123">
        <f t="shared" si="22"/>
        <v>-0.16232998225901835</v>
      </c>
      <c r="V36" s="124">
        <f t="shared" si="23"/>
        <v>-9.4057594344518713E-4</v>
      </c>
    </row>
    <row r="37" spans="1:22" ht="20.100000000000001" customHeight="1" x14ac:dyDescent="0.25">
      <c r="A37" s="57"/>
      <c r="B37" s="2" t="s">
        <v>13</v>
      </c>
      <c r="C37" s="15">
        <v>2266260</v>
      </c>
      <c r="D37" s="48">
        <v>1874529</v>
      </c>
      <c r="E37" s="48">
        <v>2247676</v>
      </c>
      <c r="F37" s="48">
        <v>2123665</v>
      </c>
      <c r="G37" s="48">
        <v>1668158</v>
      </c>
      <c r="H37" s="17">
        <v>1548465</v>
      </c>
      <c r="I37" s="15">
        <v>390640</v>
      </c>
      <c r="J37" s="204">
        <v>322651</v>
      </c>
      <c r="K37" s="2"/>
      <c r="L37" s="115">
        <f t="shared" si="24"/>
        <v>8.3787645844994613E-3</v>
      </c>
      <c r="M37" s="23">
        <f t="shared" si="25"/>
        <v>6.4800480643777093E-3</v>
      </c>
      <c r="N37" s="23">
        <f t="shared" si="26"/>
        <v>7.2641583964760652E-3</v>
      </c>
      <c r="O37" s="214">
        <f t="shared" si="27"/>
        <v>6.3916398561191879E-3</v>
      </c>
      <c r="P37" s="214">
        <f t="shared" si="28"/>
        <v>4.7512089086413113E-3</v>
      </c>
      <c r="Q37" s="24">
        <f t="shared" si="29"/>
        <v>3.9691682701725574E-3</v>
      </c>
      <c r="R37" s="214">
        <f t="shared" si="30"/>
        <v>4.1192365446805403E-3</v>
      </c>
      <c r="S37" s="24">
        <f t="shared" si="31"/>
        <v>3.7045525773180725E-3</v>
      </c>
      <c r="T37" s="2"/>
      <c r="U37" s="123">
        <f t="shared" si="22"/>
        <v>-0.17404515666598402</v>
      </c>
      <c r="V37" s="124">
        <f t="shared" si="23"/>
        <v>-4.1468396736246776E-2</v>
      </c>
    </row>
    <row r="38" spans="1:22" ht="20.100000000000001" customHeight="1" x14ac:dyDescent="0.25">
      <c r="A38" s="57"/>
      <c r="B38" s="2" t="s">
        <v>17</v>
      </c>
      <c r="C38" s="15">
        <v>11166139</v>
      </c>
      <c r="D38" s="48">
        <v>13434809</v>
      </c>
      <c r="E38" s="48">
        <v>14245400</v>
      </c>
      <c r="F38" s="48">
        <v>14754407</v>
      </c>
      <c r="G38" s="48">
        <v>15126322</v>
      </c>
      <c r="H38" s="17">
        <v>16153913</v>
      </c>
      <c r="I38" s="15">
        <v>4142150</v>
      </c>
      <c r="J38" s="204">
        <v>3922554</v>
      </c>
      <c r="K38" s="2"/>
      <c r="L38" s="115">
        <f t="shared" si="24"/>
        <v>4.1283193454766103E-2</v>
      </c>
      <c r="M38" s="23">
        <f t="shared" si="25"/>
        <v>4.6442710705320765E-2</v>
      </c>
      <c r="N38" s="23">
        <f t="shared" si="26"/>
        <v>4.6039038554115515E-2</v>
      </c>
      <c r="O38" s="214">
        <f t="shared" si="27"/>
        <v>4.4406653513903528E-2</v>
      </c>
      <c r="P38" s="214">
        <f t="shared" si="28"/>
        <v>4.3082439338106501E-2</v>
      </c>
      <c r="Q38" s="24">
        <f t="shared" si="29"/>
        <v>4.1407199335295269E-2</v>
      </c>
      <c r="R38" s="214">
        <f t="shared" si="30"/>
        <v>4.3678311625917732E-2</v>
      </c>
      <c r="S38" s="24">
        <f t="shared" si="31"/>
        <v>4.5037230724123946E-2</v>
      </c>
      <c r="T38" s="2"/>
      <c r="U38" s="123">
        <f t="shared" si="22"/>
        <v>-5.3014980143162367E-2</v>
      </c>
      <c r="V38" s="124">
        <f t="shared" si="23"/>
        <v>0.13589190982062141</v>
      </c>
    </row>
    <row r="39" spans="1:22" ht="20.100000000000001" customHeight="1" x14ac:dyDescent="0.25">
      <c r="A39" s="57"/>
      <c r="B39" s="2" t="s">
        <v>14</v>
      </c>
      <c r="C39" s="15">
        <v>927790</v>
      </c>
      <c r="D39" s="48">
        <v>956013</v>
      </c>
      <c r="E39" s="48">
        <v>984175</v>
      </c>
      <c r="F39" s="48">
        <v>1170390</v>
      </c>
      <c r="G39" s="48">
        <v>1554518</v>
      </c>
      <c r="H39" s="17">
        <v>2282338</v>
      </c>
      <c r="I39" s="15">
        <v>499401</v>
      </c>
      <c r="J39" s="204">
        <v>588786</v>
      </c>
      <c r="K39" s="2"/>
      <c r="L39" s="115">
        <f t="shared" si="24"/>
        <v>3.4302039456429339E-3</v>
      </c>
      <c r="M39" s="23">
        <f t="shared" si="25"/>
        <v>3.3048356094623915E-3</v>
      </c>
      <c r="N39" s="23">
        <f t="shared" si="26"/>
        <v>3.1807089143861622E-3</v>
      </c>
      <c r="O39" s="214">
        <f t="shared" si="27"/>
        <v>3.5225477517420766E-3</v>
      </c>
      <c r="P39" s="214">
        <f t="shared" si="28"/>
        <v>4.4275420974771423E-3</v>
      </c>
      <c r="Q39" s="24">
        <f t="shared" si="29"/>
        <v>5.8502992133558683E-3</v>
      </c>
      <c r="R39" s="214">
        <f t="shared" si="30"/>
        <v>5.2661039567120796E-3</v>
      </c>
      <c r="S39" s="24">
        <f t="shared" si="31"/>
        <v>6.7602105488245769E-3</v>
      </c>
      <c r="T39" s="2"/>
      <c r="U39" s="123">
        <f t="shared" si="22"/>
        <v>0.17898442333916031</v>
      </c>
      <c r="V39" s="124">
        <f t="shared" si="23"/>
        <v>0.14941065921124974</v>
      </c>
    </row>
    <row r="40" spans="1:22" ht="20.100000000000001" customHeight="1" x14ac:dyDescent="0.25">
      <c r="A40" s="57"/>
      <c r="B40" s="2" t="s">
        <v>9</v>
      </c>
      <c r="C40" s="15">
        <v>8870855</v>
      </c>
      <c r="D40" s="48">
        <v>11864125</v>
      </c>
      <c r="E40" s="48">
        <v>14902935</v>
      </c>
      <c r="F40" s="48">
        <v>14980316</v>
      </c>
      <c r="G40" s="48">
        <v>14695042</v>
      </c>
      <c r="H40" s="17">
        <v>15806458</v>
      </c>
      <c r="I40" s="15">
        <v>3892239</v>
      </c>
      <c r="J40" s="204">
        <v>3433249</v>
      </c>
      <c r="K40" s="2"/>
      <c r="L40" s="115">
        <f t="shared" si="24"/>
        <v>3.2797122001990052E-2</v>
      </c>
      <c r="M40" s="23">
        <f t="shared" si="25"/>
        <v>4.1013022600229279E-2</v>
      </c>
      <c r="N40" s="23">
        <f t="shared" si="26"/>
        <v>4.8164095008527488E-2</v>
      </c>
      <c r="O40" s="214">
        <f t="shared" si="27"/>
        <v>4.5086576650677002E-2</v>
      </c>
      <c r="P40" s="214">
        <f t="shared" si="28"/>
        <v>4.1854077649274367E-2</v>
      </c>
      <c r="Q40" s="24">
        <f t="shared" si="29"/>
        <v>4.0516570640870268E-2</v>
      </c>
      <c r="R40" s="214">
        <f t="shared" si="30"/>
        <v>4.104303995860855E-2</v>
      </c>
      <c r="S40" s="24">
        <f t="shared" si="31"/>
        <v>3.9419222105385371E-2</v>
      </c>
      <c r="T40" s="2"/>
      <c r="U40" s="123">
        <f t="shared" si="22"/>
        <v>-0.11792441317195579</v>
      </c>
      <c r="V40" s="124">
        <f t="shared" si="23"/>
        <v>-0.16238178532231792</v>
      </c>
    </row>
    <row r="41" spans="1:22" ht="20.100000000000001" customHeight="1" x14ac:dyDescent="0.25">
      <c r="A41" s="57"/>
      <c r="B41" s="2" t="s">
        <v>12</v>
      </c>
      <c r="C41" s="15">
        <v>8796971</v>
      </c>
      <c r="D41" s="48">
        <v>9487411</v>
      </c>
      <c r="E41" s="48">
        <v>10258864</v>
      </c>
      <c r="F41" s="48">
        <v>15573842</v>
      </c>
      <c r="G41" s="48">
        <v>16722221</v>
      </c>
      <c r="H41" s="17">
        <v>17373846</v>
      </c>
      <c r="I41" s="15">
        <v>4493341</v>
      </c>
      <c r="J41" s="204">
        <v>4014358</v>
      </c>
      <c r="K41" s="2"/>
      <c r="L41" s="115">
        <f t="shared" si="24"/>
        <v>3.2523959768812408E-2</v>
      </c>
      <c r="M41" s="23">
        <f t="shared" si="25"/>
        <v>3.2796974219393663E-2</v>
      </c>
      <c r="N41" s="23">
        <f t="shared" si="26"/>
        <v>3.3155140271064885E-2</v>
      </c>
      <c r="O41" s="214">
        <f t="shared" si="27"/>
        <v>4.6872924514979042E-2</v>
      </c>
      <c r="P41" s="214">
        <f t="shared" si="28"/>
        <v>4.7627841839603217E-2</v>
      </c>
      <c r="Q41" s="24">
        <f t="shared" si="29"/>
        <v>4.4534244089510844E-2</v>
      </c>
      <c r="R41" s="214">
        <f t="shared" si="30"/>
        <v>4.7381564752486706E-2</v>
      </c>
      <c r="S41" s="24">
        <f t="shared" si="31"/>
        <v>4.6091288343062392E-2</v>
      </c>
      <c r="T41" s="2"/>
      <c r="U41" s="123">
        <f t="shared" si="22"/>
        <v>-0.1065984086228933</v>
      </c>
      <c r="V41" s="124">
        <f t="shared" si="23"/>
        <v>-0.12902764094243138</v>
      </c>
    </row>
    <row r="42" spans="1:22" ht="20.100000000000001" customHeight="1" x14ac:dyDescent="0.25">
      <c r="A42" s="57"/>
      <c r="B42" s="2" t="s">
        <v>11</v>
      </c>
      <c r="C42" s="15">
        <v>33521945</v>
      </c>
      <c r="D42" s="48">
        <v>37719984</v>
      </c>
      <c r="E42" s="48">
        <v>47541365</v>
      </c>
      <c r="F42" s="48">
        <v>52891733</v>
      </c>
      <c r="G42" s="48">
        <v>58235622</v>
      </c>
      <c r="H42" s="17">
        <v>66008116</v>
      </c>
      <c r="I42" s="15">
        <v>16438674</v>
      </c>
      <c r="J42" s="204">
        <v>15205926</v>
      </c>
      <c r="K42" s="2"/>
      <c r="L42" s="115">
        <f t="shared" si="24"/>
        <v>0.12393656754720941</v>
      </c>
      <c r="M42" s="23">
        <f t="shared" si="25"/>
        <v>0.13039398660013166</v>
      </c>
      <c r="N42" s="23">
        <f t="shared" si="26"/>
        <v>0.15364670252504511</v>
      </c>
      <c r="O42" s="214">
        <f t="shared" si="27"/>
        <v>0.15918937718614495</v>
      </c>
      <c r="P42" s="214">
        <f t="shared" si="28"/>
        <v>0.16586534731522309</v>
      </c>
      <c r="Q42" s="24">
        <f t="shared" si="29"/>
        <v>0.16919808946348125</v>
      </c>
      <c r="R42" s="214">
        <f t="shared" si="30"/>
        <v>0.17334319753965247</v>
      </c>
      <c r="S42" s="24">
        <f t="shared" si="31"/>
        <v>0.17458849454614395</v>
      </c>
      <c r="T42" s="2"/>
      <c r="U42" s="123">
        <f t="shared" si="22"/>
        <v>-7.4990720054427751E-2</v>
      </c>
      <c r="V42" s="124">
        <f t="shared" si="23"/>
        <v>0.12452970064914803</v>
      </c>
    </row>
    <row r="43" spans="1:22" ht="20.100000000000001" customHeight="1" x14ac:dyDescent="0.25">
      <c r="A43" s="57"/>
      <c r="B43" s="2" t="s">
        <v>6</v>
      </c>
      <c r="C43" s="15">
        <v>122245353</v>
      </c>
      <c r="D43" s="48">
        <v>123110540</v>
      </c>
      <c r="E43" s="48">
        <v>122250676</v>
      </c>
      <c r="F43" s="48">
        <v>129038329</v>
      </c>
      <c r="G43" s="48">
        <v>130664122</v>
      </c>
      <c r="H43" s="17">
        <v>144730264</v>
      </c>
      <c r="I43" s="15">
        <v>36798156</v>
      </c>
      <c r="J43" s="204">
        <v>33696452</v>
      </c>
      <c r="K43" s="2"/>
      <c r="L43" s="115">
        <f t="shared" si="24"/>
        <v>0.45196272022452633</v>
      </c>
      <c r="M43" s="23">
        <f t="shared" si="25"/>
        <v>0.42558008781485618</v>
      </c>
      <c r="N43" s="23">
        <f t="shared" si="26"/>
        <v>0.39509621250583937</v>
      </c>
      <c r="O43" s="214">
        <f t="shared" si="27"/>
        <v>0.38836941165552025</v>
      </c>
      <c r="P43" s="214">
        <f t="shared" si="28"/>
        <v>0.37215452042683916</v>
      </c>
      <c r="Q43" s="24">
        <f t="shared" si="29"/>
        <v>0.37098595809559631</v>
      </c>
      <c r="R43" s="214">
        <f t="shared" si="30"/>
        <v>0.38803069058994344</v>
      </c>
      <c r="S43" s="24">
        <f t="shared" si="31"/>
        <v>0.38688948152361136</v>
      </c>
      <c r="T43" s="2"/>
      <c r="U43" s="123">
        <f t="shared" si="22"/>
        <v>-8.4289658427449468E-2</v>
      </c>
      <c r="V43" s="124">
        <f t="shared" si="23"/>
        <v>-0.11412090663320829</v>
      </c>
    </row>
    <row r="44" spans="1:22" ht="20.100000000000001" customHeight="1" thickBot="1" x14ac:dyDescent="0.3">
      <c r="A44" s="57"/>
      <c r="B44" s="2" t="s">
        <v>7</v>
      </c>
      <c r="C44" s="58">
        <v>529829</v>
      </c>
      <c r="D44" s="60">
        <v>649171</v>
      </c>
      <c r="E44" s="60">
        <v>631931</v>
      </c>
      <c r="F44" s="48">
        <v>719438</v>
      </c>
      <c r="G44" s="48">
        <v>651111</v>
      </c>
      <c r="H44" s="17">
        <v>815087</v>
      </c>
      <c r="I44" s="15">
        <v>128825</v>
      </c>
      <c r="J44" s="204">
        <v>155249</v>
      </c>
      <c r="L44" s="115">
        <f t="shared" si="24"/>
        <v>1.9588716480195413E-3</v>
      </c>
      <c r="M44" s="23">
        <f t="shared" si="25"/>
        <v>2.244115338839859E-3</v>
      </c>
      <c r="N44" s="23">
        <f t="shared" si="26"/>
        <v>2.0423080905092711E-3</v>
      </c>
      <c r="O44" s="214">
        <f t="shared" si="27"/>
        <v>2.1653078968701168E-3</v>
      </c>
      <c r="P44" s="214">
        <f t="shared" si="28"/>
        <v>1.8544792422026887E-3</v>
      </c>
      <c r="Q44" s="24">
        <f t="shared" si="29"/>
        <v>2.0893061566326261E-3</v>
      </c>
      <c r="R44" s="214">
        <f t="shared" si="30"/>
        <v>1.3584390944820569E-3</v>
      </c>
      <c r="S44" s="24">
        <f t="shared" si="31"/>
        <v>1.7825082924771763E-3</v>
      </c>
      <c r="U44" s="125">
        <f t="shared" si="22"/>
        <v>0.20511546671841646</v>
      </c>
      <c r="V44" s="126">
        <f t="shared" si="23"/>
        <v>4.2406919799511944E-2</v>
      </c>
    </row>
    <row r="45" spans="1:22" ht="20.100000000000001" customHeight="1" thickBot="1" x14ac:dyDescent="0.3">
      <c r="A45" s="10" t="s">
        <v>48</v>
      </c>
      <c r="B45" s="11"/>
      <c r="C45" s="18">
        <f t="shared" ref="C45:H45" si="32">C46+C47</f>
        <v>115482949</v>
      </c>
      <c r="D45" s="49">
        <f t="shared" si="32"/>
        <v>122418467</v>
      </c>
      <c r="E45" s="49">
        <f t="shared" si="32"/>
        <v>129718965</v>
      </c>
      <c r="F45" s="49">
        <f t="shared" si="32"/>
        <v>131218625</v>
      </c>
      <c r="G45" s="49">
        <f t="shared" si="32"/>
        <v>143270209</v>
      </c>
      <c r="H45" s="20">
        <f t="shared" si="32"/>
        <v>143667447</v>
      </c>
      <c r="I45" s="18">
        <f t="shared" ref="I45:J45" si="33">I46+I47</f>
        <v>37114583</v>
      </c>
      <c r="J45" s="188">
        <f t="shared" si="33"/>
        <v>32516602</v>
      </c>
      <c r="L45" s="25">
        <f>C45/C48</f>
        <v>0.29920995768111242</v>
      </c>
      <c r="M45" s="26">
        <f>D45/D48</f>
        <v>0.2973519763228496</v>
      </c>
      <c r="N45" s="26">
        <f>E45/E48</f>
        <v>0.29539387507799925</v>
      </c>
      <c r="O45" s="26">
        <f t="shared" ref="O45:P45" si="34">F45/F48</f>
        <v>0.28311891762758212</v>
      </c>
      <c r="P45" s="26">
        <f t="shared" si="34"/>
        <v>0.28980242892351943</v>
      </c>
      <c r="Q45" s="27">
        <f>H45/H48</f>
        <v>0.26914563323233065</v>
      </c>
      <c r="R45" s="218">
        <f>I45/I48</f>
        <v>0.28128255219928444</v>
      </c>
      <c r="S45" s="27">
        <f>J45/J48</f>
        <v>0.27184973532428619</v>
      </c>
      <c r="U45" s="82">
        <f t="shared" si="22"/>
        <v>-0.12388610158977133</v>
      </c>
      <c r="V45" s="121">
        <f t="shared" si="23"/>
        <v>-0.94328168749982511</v>
      </c>
    </row>
    <row r="46" spans="1:22" ht="20.100000000000001" customHeight="1" x14ac:dyDescent="0.25">
      <c r="A46" s="57"/>
      <c r="B46" s="2" t="s">
        <v>4</v>
      </c>
      <c r="C46" s="15">
        <v>3409468</v>
      </c>
      <c r="D46" s="48">
        <v>3495523</v>
      </c>
      <c r="E46" s="48">
        <v>5128843</v>
      </c>
      <c r="F46" s="48">
        <v>8773672</v>
      </c>
      <c r="G46" s="48">
        <v>8329666</v>
      </c>
      <c r="H46" s="17">
        <v>9366656</v>
      </c>
      <c r="I46" s="15">
        <v>2344596</v>
      </c>
      <c r="J46" s="204">
        <v>2231756</v>
      </c>
      <c r="K46" s="2"/>
      <c r="L46" s="120">
        <f t="shared" ref="L46:S46" si="35">C46/C45</f>
        <v>2.9523561958917414E-2</v>
      </c>
      <c r="M46" s="50">
        <f t="shared" si="35"/>
        <v>2.8553886400162157E-2</v>
      </c>
      <c r="N46" s="50">
        <f t="shared" si="35"/>
        <v>3.9538112256754437E-2</v>
      </c>
      <c r="O46" s="50">
        <f t="shared" si="35"/>
        <v>6.6863008204818483E-2</v>
      </c>
      <c r="P46" s="50">
        <f t="shared" si="35"/>
        <v>5.8139553631837031E-2</v>
      </c>
      <c r="Q46" s="28">
        <f t="shared" si="35"/>
        <v>6.5196787411416865E-2</v>
      </c>
      <c r="R46" s="50">
        <f t="shared" si="35"/>
        <v>6.3171826556693358E-2</v>
      </c>
      <c r="S46" s="28">
        <f t="shared" si="35"/>
        <v>6.8634354844334597E-2</v>
      </c>
      <c r="T46" s="2"/>
      <c r="U46" s="127">
        <f t="shared" si="22"/>
        <v>-4.8127694494062088E-2</v>
      </c>
      <c r="V46" s="128">
        <f t="shared" si="23"/>
        <v>0.54625282876412384</v>
      </c>
    </row>
    <row r="47" spans="1:22" ht="20.100000000000001" customHeight="1" thickBot="1" x14ac:dyDescent="0.3">
      <c r="A47" s="57"/>
      <c r="B47" s="2" t="s">
        <v>3</v>
      </c>
      <c r="C47" s="58">
        <v>112073481</v>
      </c>
      <c r="D47" s="48">
        <v>118922944</v>
      </c>
      <c r="E47" s="48">
        <v>124590122</v>
      </c>
      <c r="F47" s="48">
        <v>122444953</v>
      </c>
      <c r="G47" s="48">
        <v>134940543</v>
      </c>
      <c r="H47" s="59">
        <v>134300791</v>
      </c>
      <c r="I47" s="15">
        <v>34769987</v>
      </c>
      <c r="J47" s="204">
        <v>30284846</v>
      </c>
      <c r="L47" s="120">
        <f t="shared" ref="L47:S47" si="36">C47/C45</f>
        <v>0.97047643804108263</v>
      </c>
      <c r="M47" s="50">
        <f t="shared" si="36"/>
        <v>0.97144611359983779</v>
      </c>
      <c r="N47" s="50">
        <f t="shared" si="36"/>
        <v>0.96046188774324559</v>
      </c>
      <c r="O47" s="50">
        <f t="shared" si="36"/>
        <v>0.9331369917951815</v>
      </c>
      <c r="P47" s="50">
        <f t="shared" si="36"/>
        <v>0.94186044636816302</v>
      </c>
      <c r="Q47" s="131">
        <f t="shared" si="36"/>
        <v>0.93480321258858312</v>
      </c>
      <c r="R47" s="215">
        <f t="shared" si="36"/>
        <v>0.9368281734433066</v>
      </c>
      <c r="S47" s="131">
        <f t="shared" si="36"/>
        <v>0.93136564515566544</v>
      </c>
      <c r="U47" s="129">
        <f t="shared" si="22"/>
        <v>-0.12899461250877087</v>
      </c>
      <c r="V47" s="126">
        <f t="shared" si="23"/>
        <v>-0.54625282876411552</v>
      </c>
    </row>
    <row r="48" spans="1:22" ht="20.100000000000001" customHeight="1" thickBot="1" x14ac:dyDescent="0.3">
      <c r="A48" s="93" t="s">
        <v>5</v>
      </c>
      <c r="B48" s="119"/>
      <c r="C48" s="102">
        <f>C31+C45</f>
        <v>385959578</v>
      </c>
      <c r="D48" s="103">
        <f>D31+D45</f>
        <v>411695488</v>
      </c>
      <c r="E48" s="103">
        <f>E31+E45</f>
        <v>439138980</v>
      </c>
      <c r="F48" s="103">
        <f>F31+F45</f>
        <v>463475299</v>
      </c>
      <c r="G48" s="103">
        <f>G31+G45</f>
        <v>494372009</v>
      </c>
      <c r="H48" s="202">
        <f t="shared" ref="H48:J48" si="37">H31+H45</f>
        <v>533790741</v>
      </c>
      <c r="I48" s="206">
        <f t="shared" si="37"/>
        <v>131947690</v>
      </c>
      <c r="J48" s="205">
        <f t="shared" si="37"/>
        <v>119612410</v>
      </c>
      <c r="L48" s="108">
        <f>L31+L45</f>
        <v>1</v>
      </c>
      <c r="M48" s="104">
        <f>M31+M45</f>
        <v>1</v>
      </c>
      <c r="N48" s="104">
        <f>N31+N45</f>
        <v>1</v>
      </c>
      <c r="O48" s="104">
        <f t="shared" ref="O48:P48" si="38">O31+O45</f>
        <v>1</v>
      </c>
      <c r="P48" s="104">
        <f t="shared" si="38"/>
        <v>1</v>
      </c>
      <c r="Q48" s="210">
        <f t="shared" ref="Q48:S48" si="39">Q31+Q45</f>
        <v>1</v>
      </c>
      <c r="R48" s="219">
        <f t="shared" si="39"/>
        <v>1</v>
      </c>
      <c r="S48" s="104">
        <f t="shared" si="39"/>
        <v>1</v>
      </c>
      <c r="U48" s="112">
        <f t="shared" si="22"/>
        <v>-9.3486138332546778E-2</v>
      </c>
      <c r="V48" s="105">
        <f t="shared" si="23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U27</f>
        <v>VARIAÇÃO (JAN.-MAR)</v>
      </c>
    </row>
    <row r="52" spans="1:12" ht="15" customHeight="1" thickBot="1" x14ac:dyDescent="0.3"/>
    <row r="53" spans="1:12" ht="24" customHeight="1" x14ac:dyDescent="0.25">
      <c r="A53" s="474" t="s">
        <v>38</v>
      </c>
      <c r="B53" s="497"/>
      <c r="C53" s="476">
        <v>2016</v>
      </c>
      <c r="D53" s="478">
        <v>2017</v>
      </c>
      <c r="E53" s="478">
        <v>2018</v>
      </c>
      <c r="F53" s="478">
        <v>2019</v>
      </c>
      <c r="G53" s="478">
        <v>2020</v>
      </c>
      <c r="H53" s="494">
        <v>2021</v>
      </c>
      <c r="I53" s="484">
        <v>2022</v>
      </c>
      <c r="J53" s="485"/>
      <c r="L53" s="480" t="s">
        <v>91</v>
      </c>
    </row>
    <row r="54" spans="1:12" ht="20.100000000000001" customHeight="1" thickBot="1" x14ac:dyDescent="0.3">
      <c r="A54" s="498"/>
      <c r="B54" s="499"/>
      <c r="C54" s="493">
        <v>2016</v>
      </c>
      <c r="D54" s="492">
        <v>2017</v>
      </c>
      <c r="E54" s="492">
        <v>2018</v>
      </c>
      <c r="F54" s="492"/>
      <c r="G54" s="479"/>
      <c r="H54" s="495"/>
      <c r="I54" s="201">
        <v>2021</v>
      </c>
      <c r="J54" s="203">
        <v>2022</v>
      </c>
      <c r="L54" s="481"/>
    </row>
    <row r="55" spans="1:12" ht="20.100000000000001" customHeight="1" thickBot="1" x14ac:dyDescent="0.3">
      <c r="A55" s="8" t="s">
        <v>2</v>
      </c>
      <c r="B55" s="9"/>
      <c r="C55" s="132">
        <f>C31/C7</f>
        <v>3.2123307365165226</v>
      </c>
      <c r="D55" s="133">
        <f t="shared" ref="D55:H55" si="40">D31/D7</f>
        <v>3.4169911944004991</v>
      </c>
      <c r="E55" s="133">
        <f t="shared" si="40"/>
        <v>3.594888865750693</v>
      </c>
      <c r="F55" s="133">
        <f t="shared" ref="F55" si="41">F31/F7</f>
        <v>3.6577305123720842</v>
      </c>
      <c r="G55" s="133">
        <f t="shared" ref="G55" si="42">G31/G7</f>
        <v>3.7296895094548632</v>
      </c>
      <c r="H55" s="137">
        <f t="shared" si="40"/>
        <v>3.9224975050242876</v>
      </c>
      <c r="I55" s="220">
        <f t="shared" ref="I55:J55" si="43">I31/I7</f>
        <v>3.820191072582904</v>
      </c>
      <c r="J55" s="221">
        <f t="shared" si="43"/>
        <v>3.9764320912327826</v>
      </c>
      <c r="L55" s="30">
        <f>(J55-I55)/I55</f>
        <v>4.0898744508148663E-2</v>
      </c>
    </row>
    <row r="56" spans="1:12" ht="20.100000000000001" customHeight="1" x14ac:dyDescent="0.25">
      <c r="A56" s="56"/>
      <c r="B56" s="3" t="s">
        <v>10</v>
      </c>
      <c r="C56" s="138">
        <f t="shared" ref="C56:H71" si="44">C32/C8</f>
        <v>3.1072184101681737</v>
      </c>
      <c r="D56" s="139">
        <f t="shared" si="44"/>
        <v>3.1804030646425181</v>
      </c>
      <c r="E56" s="139">
        <f t="shared" si="44"/>
        <v>3.2743204425841306</v>
      </c>
      <c r="F56" s="139">
        <f t="shared" ref="F56" si="45">F32/F8</f>
        <v>3.2864474761518645</v>
      </c>
      <c r="G56" s="139">
        <f t="shared" ref="G56" si="46">G32/G8</f>
        <v>3.2743548290191482</v>
      </c>
      <c r="H56" s="140">
        <f t="shared" si="44"/>
        <v>3.3364210982761029</v>
      </c>
      <c r="I56" s="138">
        <f t="shared" ref="I56:J56" si="47">I32/I8</f>
        <v>3.2399210662568803</v>
      </c>
      <c r="J56" s="222">
        <f t="shared" si="47"/>
        <v>3.2874359167906837</v>
      </c>
      <c r="L56" s="293">
        <f t="shared" ref="L56:L72" si="48">(J56-I56)/I56</f>
        <v>1.4665434608472706E-2</v>
      </c>
    </row>
    <row r="57" spans="1:12" ht="20.100000000000001" customHeight="1" x14ac:dyDescent="0.25">
      <c r="A57" s="57"/>
      <c r="B57" s="2" t="s">
        <v>18</v>
      </c>
      <c r="C57" s="138">
        <f t="shared" si="44"/>
        <v>3.0683299669482187</v>
      </c>
      <c r="D57" s="139">
        <f t="shared" si="44"/>
        <v>3.4523042163670796</v>
      </c>
      <c r="E57" s="139">
        <f t="shared" si="44"/>
        <v>4.9327896800144559</v>
      </c>
      <c r="F57" s="139">
        <f t="shared" ref="F57" si="49">F33/F9</f>
        <v>5.4892722757062522</v>
      </c>
      <c r="G57" s="139">
        <f t="shared" ref="G57" si="50">G33/G9</f>
        <v>6.1064703183012803</v>
      </c>
      <c r="H57" s="140">
        <f t="shared" si="44"/>
        <v>6.9606219122348154</v>
      </c>
      <c r="I57" s="138">
        <f t="shared" ref="I57:J57" si="51">I33/I9</f>
        <v>6.9024695121951218</v>
      </c>
      <c r="J57" s="222">
        <f t="shared" si="51"/>
        <v>7.9939318665720371</v>
      </c>
      <c r="L57" s="43">
        <f t="shared" si="48"/>
        <v>0.15812635643642398</v>
      </c>
    </row>
    <row r="58" spans="1:12" ht="20.100000000000001" customHeight="1" x14ac:dyDescent="0.25">
      <c r="A58" s="57"/>
      <c r="B58" s="2" t="s">
        <v>15</v>
      </c>
      <c r="C58" s="138">
        <f t="shared" si="44"/>
        <v>4.6082630427651941</v>
      </c>
      <c r="D58" s="139">
        <f t="shared" si="44"/>
        <v>4.758014830125072</v>
      </c>
      <c r="E58" s="139">
        <f t="shared" si="44"/>
        <v>5.2158887373037963</v>
      </c>
      <c r="F58" s="139">
        <f t="shared" ref="F58" si="52">F34/F10</f>
        <v>5.8825090567249045</v>
      </c>
      <c r="G58" s="139">
        <f t="shared" ref="G58" si="53">G34/G10</f>
        <v>5.933234254662298</v>
      </c>
      <c r="H58" s="140">
        <f t="shared" si="44"/>
        <v>6.213980431121831</v>
      </c>
      <c r="I58" s="138">
        <f t="shared" ref="I58:J58" si="54">I34/I10</f>
        <v>5.9251686449773109</v>
      </c>
      <c r="J58" s="222">
        <f t="shared" si="54"/>
        <v>6.2353553307619078</v>
      </c>
      <c r="L58" s="43">
        <f t="shared" si="48"/>
        <v>5.2350693181963386E-2</v>
      </c>
    </row>
    <row r="59" spans="1:12" ht="20.100000000000001" customHeight="1" x14ac:dyDescent="0.25">
      <c r="A59" s="57"/>
      <c r="B59" s="2" t="s">
        <v>8</v>
      </c>
      <c r="C59" s="138">
        <f t="shared" si="44"/>
        <v>1.8313554028732042</v>
      </c>
      <c r="D59" s="139">
        <f t="shared" si="44"/>
        <v>2.1490453320838703</v>
      </c>
      <c r="E59" s="139">
        <f t="shared" si="44"/>
        <v>1.8330268616317045</v>
      </c>
      <c r="F59" s="139">
        <f t="shared" ref="F59" si="55">F35/F11</f>
        <v>1.8614387112903401</v>
      </c>
      <c r="G59" s="139">
        <f t="shared" ref="G59" si="56">G35/G11</f>
        <v>2.1099038803844783</v>
      </c>
      <c r="H59" s="140">
        <f t="shared" si="44"/>
        <v>1.904386349252714</v>
      </c>
      <c r="I59" s="138">
        <f t="shared" ref="I59:J59" si="57">I35/I11</f>
        <v>1.8517821249610735</v>
      </c>
      <c r="J59" s="222">
        <f t="shared" si="57"/>
        <v>1.8446055987462742</v>
      </c>
      <c r="L59" s="43">
        <f t="shared" si="48"/>
        <v>-3.8754700772102007E-3</v>
      </c>
    </row>
    <row r="60" spans="1:12" ht="20.100000000000001" customHeight="1" x14ac:dyDescent="0.25">
      <c r="A60" s="57"/>
      <c r="B60" s="2" t="s">
        <v>16</v>
      </c>
      <c r="C60" s="138">
        <f t="shared" si="44"/>
        <v>3.4174447174447176</v>
      </c>
      <c r="D60" s="139">
        <f t="shared" si="44"/>
        <v>3.5232390991854334</v>
      </c>
      <c r="E60" s="139">
        <f t="shared" si="44"/>
        <v>3.3732123411978221</v>
      </c>
      <c r="F60" s="139">
        <f t="shared" ref="F60" si="58">F36/F12</f>
        <v>4.1576092415871422</v>
      </c>
      <c r="G60" s="139">
        <f t="shared" ref="G60" si="59">G36/G12</f>
        <v>4.2929882253102791</v>
      </c>
      <c r="H60" s="140">
        <f t="shared" si="44"/>
        <v>4.0066225165562912</v>
      </c>
      <c r="I60" s="138">
        <f t="shared" ref="I60:J60" si="60">I36/I12</f>
        <v>4.5971907566832808</v>
      </c>
      <c r="J60" s="222">
        <f t="shared" si="60"/>
        <v>4.1846381093057605</v>
      </c>
      <c r="L60" s="43">
        <f t="shared" si="48"/>
        <v>-8.9740162897909245E-2</v>
      </c>
    </row>
    <row r="61" spans="1:12" ht="20.100000000000001" customHeight="1" x14ac:dyDescent="0.25">
      <c r="A61" s="57"/>
      <c r="B61" s="2" t="s">
        <v>13</v>
      </c>
      <c r="C61" s="138">
        <f t="shared" si="44"/>
        <v>2.1756047266454122</v>
      </c>
      <c r="D61" s="139">
        <f t="shared" si="44"/>
        <v>2.6124092046803837</v>
      </c>
      <c r="E61" s="139">
        <f t="shared" si="44"/>
        <v>2.3239647922346882</v>
      </c>
      <c r="F61" s="139">
        <f t="shared" ref="F61" si="61">F37/F13</f>
        <v>2.6343167682601587</v>
      </c>
      <c r="G61" s="139">
        <f t="shared" ref="G61" si="62">G37/G13</f>
        <v>3.3748227273187066</v>
      </c>
      <c r="H61" s="140">
        <f t="shared" si="44"/>
        <v>4.3961383516024908</v>
      </c>
      <c r="I61" s="138">
        <f t="shared" ref="I61:J61" si="63">I37/I13</f>
        <v>3.9621474141166209</v>
      </c>
      <c r="J61" s="222">
        <f t="shared" si="63"/>
        <v>4.4805793559317326</v>
      </c>
      <c r="L61" s="43">
        <f t="shared" si="48"/>
        <v>0.13084620223064028</v>
      </c>
    </row>
    <row r="62" spans="1:12" ht="20.100000000000001" customHeight="1" x14ac:dyDescent="0.25">
      <c r="A62" s="57"/>
      <c r="B62" s="2" t="s">
        <v>17</v>
      </c>
      <c r="C62" s="138">
        <f t="shared" si="44"/>
        <v>3.0944530831492969</v>
      </c>
      <c r="D62" s="139">
        <f t="shared" si="44"/>
        <v>3.0633340492995158</v>
      </c>
      <c r="E62" s="139">
        <f t="shared" si="44"/>
        <v>3.1628049484462837</v>
      </c>
      <c r="F62" s="139">
        <f t="shared" ref="F62" si="64">F38/F14</f>
        <v>3.3549586599272225</v>
      </c>
      <c r="G62" s="139">
        <f t="shared" ref="G62" si="65">G38/G14</f>
        <v>3.5170287203947286</v>
      </c>
      <c r="H62" s="140">
        <f t="shared" si="44"/>
        <v>3.7193942102484439</v>
      </c>
      <c r="I62" s="138">
        <f t="shared" ref="I62:J62" si="66">I38/I14</f>
        <v>3.4242889194949231</v>
      </c>
      <c r="J62" s="222">
        <f t="shared" si="66"/>
        <v>3.6637811382083445</v>
      </c>
      <c r="L62" s="43">
        <f t="shared" si="48"/>
        <v>6.9939255811611284E-2</v>
      </c>
    </row>
    <row r="63" spans="1:12" ht="20.100000000000001" customHeight="1" x14ac:dyDescent="0.25">
      <c r="A63" s="57"/>
      <c r="B63" s="2" t="s">
        <v>14</v>
      </c>
      <c r="C63" s="138">
        <f t="shared" si="44"/>
        <v>3.6242080016250129</v>
      </c>
      <c r="D63" s="139">
        <f t="shared" si="44"/>
        <v>3.8319918871902581</v>
      </c>
      <c r="E63" s="139">
        <f t="shared" si="44"/>
        <v>3.9938925411898385</v>
      </c>
      <c r="F63" s="139">
        <f t="shared" ref="F63" si="67">F39/F15</f>
        <v>3.7690685130021739</v>
      </c>
      <c r="G63" s="139">
        <f t="shared" ref="G63" si="68">G39/G15</f>
        <v>3.9078664226530448</v>
      </c>
      <c r="H63" s="140">
        <f t="shared" si="44"/>
        <v>3.749546983145966</v>
      </c>
      <c r="I63" s="138">
        <f t="shared" ref="I63:J63" si="69">I39/I15</f>
        <v>4.2195175531240761</v>
      </c>
      <c r="J63" s="222">
        <f t="shared" si="69"/>
        <v>3.4910468646238497</v>
      </c>
      <c r="L63" s="43">
        <f t="shared" si="48"/>
        <v>-0.17264312313640598</v>
      </c>
    </row>
    <row r="64" spans="1:12" ht="20.100000000000001" customHeight="1" x14ac:dyDescent="0.25">
      <c r="A64" s="57"/>
      <c r="B64" s="2" t="s">
        <v>9</v>
      </c>
      <c r="C64" s="138">
        <f t="shared" si="44"/>
        <v>2.9725197434027817</v>
      </c>
      <c r="D64" s="139">
        <f t="shared" si="44"/>
        <v>3.0922176967130417</v>
      </c>
      <c r="E64" s="139">
        <f t="shared" si="44"/>
        <v>3.3400513414949007</v>
      </c>
      <c r="F64" s="139">
        <f t="shared" ref="F64" si="70">F40/F16</f>
        <v>3.3903876616029951</v>
      </c>
      <c r="G64" s="139">
        <f t="shared" ref="G64" si="71">G40/G16</f>
        <v>3.4138250342426928</v>
      </c>
      <c r="H64" s="140">
        <f t="shared" si="44"/>
        <v>3.5502873547082618</v>
      </c>
      <c r="I64" s="138">
        <f t="shared" ref="I64:J64" si="72">I40/I16</f>
        <v>3.5557089284653931</v>
      </c>
      <c r="J64" s="222">
        <f t="shared" si="72"/>
        <v>3.6704441097012221</v>
      </c>
      <c r="L64" s="43">
        <f t="shared" si="48"/>
        <v>3.2267877811176057E-2</v>
      </c>
    </row>
    <row r="65" spans="1:38" ht="20.100000000000001" customHeight="1" x14ac:dyDescent="0.25">
      <c r="A65" s="57"/>
      <c r="B65" s="2" t="s">
        <v>12</v>
      </c>
      <c r="C65" s="138">
        <f t="shared" si="44"/>
        <v>2.5870780949019956</v>
      </c>
      <c r="D65" s="139">
        <f t="shared" si="44"/>
        <v>2.6597150384712642</v>
      </c>
      <c r="E65" s="139">
        <f t="shared" si="44"/>
        <v>2.8435620972733431</v>
      </c>
      <c r="F65" s="139">
        <f t="shared" ref="F65" si="73">F41/F17</f>
        <v>2.4043502291056851</v>
      </c>
      <c r="G65" s="139">
        <f t="shared" ref="G65" si="74">G41/G17</f>
        <v>2.4552654116817232</v>
      </c>
      <c r="H65" s="140">
        <f t="shared" si="44"/>
        <v>2.5508382427690126</v>
      </c>
      <c r="I65" s="138">
        <f t="shared" ref="I65:J65" si="75">I41/I17</f>
        <v>2.4967208368964333</v>
      </c>
      <c r="J65" s="222">
        <f t="shared" si="75"/>
        <v>2.4959852666685736</v>
      </c>
      <c r="L65" s="43">
        <f t="shared" si="48"/>
        <v>-2.9461452677829439E-4</v>
      </c>
    </row>
    <row r="66" spans="1:38" ht="20.100000000000001" customHeight="1" x14ac:dyDescent="0.25">
      <c r="A66" s="57"/>
      <c r="B66" s="2" t="s">
        <v>11</v>
      </c>
      <c r="C66" s="138">
        <f t="shared" si="44"/>
        <v>2.7053523323271169</v>
      </c>
      <c r="D66" s="139">
        <f t="shared" si="44"/>
        <v>2.8582163449429099</v>
      </c>
      <c r="E66" s="139">
        <f t="shared" si="44"/>
        <v>2.9886613293918165</v>
      </c>
      <c r="F66" s="139">
        <f t="shared" ref="F66" si="76">F42/F18</f>
        <v>3.0033512190316172</v>
      </c>
      <c r="G66" s="139">
        <f t="shared" ref="G66" si="77">G42/G18</f>
        <v>3.0319440147768399</v>
      </c>
      <c r="H66" s="140">
        <f t="shared" si="44"/>
        <v>3.2011069812748083</v>
      </c>
      <c r="I66" s="138">
        <f t="shared" ref="I66:J66" si="78">I42/I18</f>
        <v>3.0963196970635893</v>
      </c>
      <c r="J66" s="222">
        <f t="shared" si="78"/>
        <v>3.3900626493582235</v>
      </c>
      <c r="L66" s="43">
        <f t="shared" si="48"/>
        <v>9.486841832683067E-2</v>
      </c>
    </row>
    <row r="67" spans="1:38" s="1" customFormat="1" ht="20.100000000000001" customHeight="1" x14ac:dyDescent="0.25">
      <c r="A67" s="57"/>
      <c r="B67" s="2" t="s">
        <v>6</v>
      </c>
      <c r="C67" s="138">
        <f t="shared" si="44"/>
        <v>3.2203387361387796</v>
      </c>
      <c r="D67" s="139">
        <f t="shared" si="44"/>
        <v>3.5336721368834847</v>
      </c>
      <c r="E67" s="139">
        <f t="shared" si="44"/>
        <v>3.794407741231824</v>
      </c>
      <c r="F67" s="139">
        <f t="shared" ref="F67" si="79">F43/F19</f>
        <v>3.9585856450512025</v>
      </c>
      <c r="G67" s="139">
        <f t="shared" ref="G67" si="80">G43/G19</f>
        <v>4.0425960345382617</v>
      </c>
      <c r="H67" s="140">
        <f t="shared" si="44"/>
        <v>4.2351905623048713</v>
      </c>
      <c r="I67" s="138">
        <f t="shared" ref="I67:J67" si="81">I43/I19</f>
        <v>4.1389808958463243</v>
      </c>
      <c r="J67" s="222">
        <f t="shared" si="81"/>
        <v>4.1979932227039418</v>
      </c>
      <c r="K67"/>
      <c r="L67" s="43">
        <f t="shared" si="48"/>
        <v>1.4257694911527454E-2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si="44"/>
        <v>5.7456459973539813</v>
      </c>
      <c r="D68" s="143">
        <f t="shared" si="44"/>
        <v>6.3598698970344749</v>
      </c>
      <c r="E68" s="143">
        <f t="shared" si="44"/>
        <v>6.435994581767444</v>
      </c>
      <c r="F68" s="143">
        <f t="shared" ref="F68" si="82">F44/F20</f>
        <v>6.9692724983047567</v>
      </c>
      <c r="G68" s="143">
        <f t="shared" ref="G68" si="83">G44/G20</f>
        <v>6.6667110355702084</v>
      </c>
      <c r="H68" s="140">
        <f t="shared" si="44"/>
        <v>6.8126593281679666</v>
      </c>
      <c r="I68" s="138">
        <f t="shared" ref="I68:J68" si="84">I44/I20</f>
        <v>5.6015740499173843</v>
      </c>
      <c r="J68" s="222">
        <f t="shared" si="84"/>
        <v>6.4684388150493728</v>
      </c>
      <c r="L68" s="47">
        <f t="shared" si="48"/>
        <v>0.15475378124203742</v>
      </c>
    </row>
    <row r="69" spans="1:38" ht="20.100000000000001" customHeight="1" thickBot="1" x14ac:dyDescent="0.3">
      <c r="A69" s="10" t="s">
        <v>48</v>
      </c>
      <c r="B69" s="11"/>
      <c r="C69" s="145">
        <f t="shared" si="44"/>
        <v>1.1651844962701983</v>
      </c>
      <c r="D69" s="146">
        <f t="shared" si="44"/>
        <v>1.1939999104830223</v>
      </c>
      <c r="E69" s="146">
        <f t="shared" si="44"/>
        <v>1.3421143788134609</v>
      </c>
      <c r="F69" s="146">
        <f t="shared" ref="F69" si="85">F45/F21</f>
        <v>1.3354558198048403</v>
      </c>
      <c r="G69" s="146">
        <f t="shared" ref="G69" si="86">G45/G21</f>
        <v>1.3358091343645904</v>
      </c>
      <c r="H69" s="147">
        <f t="shared" si="44"/>
        <v>1.3375774995486864</v>
      </c>
      <c r="I69" s="145">
        <f t="shared" ref="I69:J69" si="87">I45/I21</f>
        <v>1.3249434300095366</v>
      </c>
      <c r="J69" s="223">
        <f t="shared" si="87"/>
        <v>1.3249662937683893</v>
      </c>
      <c r="L69" s="30">
        <f t="shared" si="48"/>
        <v>1.7256403809230488E-5</v>
      </c>
    </row>
    <row r="70" spans="1:38" ht="20.100000000000001" customHeight="1" x14ac:dyDescent="0.25">
      <c r="A70" s="57"/>
      <c r="B70" s="2" t="s">
        <v>4</v>
      </c>
      <c r="C70" s="138">
        <f t="shared" si="44"/>
        <v>1.2695315889009986</v>
      </c>
      <c r="D70" s="139">
        <f t="shared" si="44"/>
        <v>1.1836627509489048</v>
      </c>
      <c r="E70" s="139">
        <f t="shared" si="44"/>
        <v>1.1466372363788226</v>
      </c>
      <c r="F70" s="139">
        <f t="shared" ref="F70" si="88">F46/F22</f>
        <v>1.0902498149712032</v>
      </c>
      <c r="G70" s="139">
        <f t="shared" ref="G70" si="89">G46/G22</f>
        <v>1.0092961966909995</v>
      </c>
      <c r="H70" s="140">
        <f t="shared" si="44"/>
        <v>1.0284412268227148</v>
      </c>
      <c r="I70" s="138">
        <f t="shared" ref="I70:J70" si="90">I46/I22</f>
        <v>0.98233132936729894</v>
      </c>
      <c r="J70" s="222">
        <f t="shared" si="90"/>
        <v>1.0441017474241974</v>
      </c>
      <c r="L70" s="293">
        <f t="shared" si="48"/>
        <v>6.2881449680204732E-2</v>
      </c>
    </row>
    <row r="71" spans="1:38" ht="20.100000000000001" customHeight="1" thickBot="1" x14ac:dyDescent="0.3">
      <c r="A71" s="57"/>
      <c r="B71" s="2" t="s">
        <v>3</v>
      </c>
      <c r="C71" s="142">
        <f t="shared" si="44"/>
        <v>1.1622782613695222</v>
      </c>
      <c r="D71" s="139">
        <f t="shared" si="44"/>
        <v>1.1943064846384575</v>
      </c>
      <c r="E71" s="139">
        <f t="shared" si="44"/>
        <v>1.3515997391487742</v>
      </c>
      <c r="F71" s="139">
        <f t="shared" ref="F71" si="91">F47/F23</f>
        <v>1.3573299615032275</v>
      </c>
      <c r="G71" s="139">
        <f t="shared" ref="G71" si="92">G47/G23</f>
        <v>1.3630281053567395</v>
      </c>
      <c r="H71" s="144">
        <f t="shared" si="44"/>
        <v>1.3662190702998074</v>
      </c>
      <c r="I71" s="138">
        <f t="shared" ref="I71:J71" si="93">I47/I23</f>
        <v>1.3568545080307906</v>
      </c>
      <c r="J71" s="222">
        <f t="shared" si="93"/>
        <v>1.3517626588184137</v>
      </c>
      <c r="L71" s="47">
        <f t="shared" si="48"/>
        <v>-3.7526862181905154E-3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94">C48/C24</f>
        <v>2.1054929034593952</v>
      </c>
      <c r="D72" s="149">
        <f t="shared" si="94"/>
        <v>2.1993873370347377</v>
      </c>
      <c r="E72" s="149">
        <f t="shared" si="94"/>
        <v>2.4032794086253029</v>
      </c>
      <c r="F72" s="149">
        <f t="shared" ref="F72" si="95">F48/F24</f>
        <v>2.4510261208484057</v>
      </c>
      <c r="G72" s="149">
        <f t="shared" ref="G72" si="96">G48/G24</f>
        <v>2.4547929984863042</v>
      </c>
      <c r="H72" s="211">
        <f t="shared" si="94"/>
        <v>2.5803624811842485</v>
      </c>
      <c r="I72" s="224">
        <f t="shared" ref="I72:J72" si="97">I48/I24</f>
        <v>2.4972885633480462</v>
      </c>
      <c r="J72" s="225">
        <f t="shared" si="97"/>
        <v>2.5753859556123593</v>
      </c>
      <c r="L72" s="150">
        <f t="shared" si="48"/>
        <v>3.1272874673165557E-2</v>
      </c>
    </row>
    <row r="74" spans="1:38" ht="15.75" x14ac:dyDescent="0.25">
      <c r="A74" s="118" t="s">
        <v>41</v>
      </c>
    </row>
  </sheetData>
  <mergeCells count="41">
    <mergeCell ref="A53:B54"/>
    <mergeCell ref="C53:C54"/>
    <mergeCell ref="D53:D54"/>
    <mergeCell ref="E53:E54"/>
    <mergeCell ref="G29:G30"/>
    <mergeCell ref="G53:G54"/>
    <mergeCell ref="U5:V5"/>
    <mergeCell ref="A29:B30"/>
    <mergeCell ref="C29:C30"/>
    <mergeCell ref="D29:D30"/>
    <mergeCell ref="E29:E30"/>
    <mergeCell ref="L29:L30"/>
    <mergeCell ref="A5:B6"/>
    <mergeCell ref="C5:C6"/>
    <mergeCell ref="D5:D6"/>
    <mergeCell ref="E5:E6"/>
    <mergeCell ref="L5:L6"/>
    <mergeCell ref="M29:M30"/>
    <mergeCell ref="N29:N30"/>
    <mergeCell ref="U29:V29"/>
    <mergeCell ref="H5:H6"/>
    <mergeCell ref="G5:G6"/>
    <mergeCell ref="P5:P6"/>
    <mergeCell ref="P29:P30"/>
    <mergeCell ref="O5:O6"/>
    <mergeCell ref="R5:S5"/>
    <mergeCell ref="I29:J29"/>
    <mergeCell ref="R29:S29"/>
    <mergeCell ref="Q29:Q30"/>
    <mergeCell ref="Q5:Q6"/>
    <mergeCell ref="F5:F6"/>
    <mergeCell ref="O29:O30"/>
    <mergeCell ref="F29:F30"/>
    <mergeCell ref="F53:F54"/>
    <mergeCell ref="H29:H30"/>
    <mergeCell ref="H53:H54"/>
    <mergeCell ref="M5:M6"/>
    <mergeCell ref="N5:N6"/>
    <mergeCell ref="I5:J5"/>
    <mergeCell ref="I53:J53"/>
    <mergeCell ref="L53:L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H55:H71 R31:S48 R7:S24 U31:V48 U7:V24 I55:J72 L55:L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9">
    <pageSetUpPr fitToPage="1"/>
  </sheetPr>
  <dimension ref="A1:AL74"/>
  <sheetViews>
    <sheetView showGridLines="0" workbookViewId="0">
      <selection activeCell="A14" sqref="A14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61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'6'!U3</f>
        <v>VARIAÇÃO (JAN.-MAR)</v>
      </c>
    </row>
    <row r="4" spans="1:32" ht="15.75" thickBot="1" x14ac:dyDescent="0.3"/>
    <row r="5" spans="1:32" ht="24" customHeight="1" x14ac:dyDescent="0.25">
      <c r="A5" s="474" t="s">
        <v>49</v>
      </c>
      <c r="B5" s="497"/>
      <c r="C5" s="476">
        <v>2016</v>
      </c>
      <c r="D5" s="478">
        <v>2017</v>
      </c>
      <c r="E5" s="478">
        <v>2018</v>
      </c>
      <c r="F5" s="478">
        <v>2019</v>
      </c>
      <c r="G5" s="478">
        <v>2020</v>
      </c>
      <c r="H5" s="494">
        <v>2021</v>
      </c>
      <c r="I5" s="484" t="s">
        <v>84</v>
      </c>
      <c r="J5" s="485"/>
      <c r="L5" s="486">
        <v>2016</v>
      </c>
      <c r="M5" s="478">
        <v>2017</v>
      </c>
      <c r="N5" s="478">
        <v>2018</v>
      </c>
      <c r="O5" s="478">
        <v>2019</v>
      </c>
      <c r="P5" s="478">
        <v>2020</v>
      </c>
      <c r="Q5" s="494">
        <v>2021</v>
      </c>
      <c r="R5" s="484" t="str">
        <f>I5</f>
        <v>janeiro - março</v>
      </c>
      <c r="S5" s="485"/>
      <c r="U5" s="490" t="s">
        <v>89</v>
      </c>
      <c r="V5" s="491"/>
    </row>
    <row r="6" spans="1:32" ht="20.25" customHeight="1" thickBot="1" x14ac:dyDescent="0.3">
      <c r="A6" s="498"/>
      <c r="B6" s="499"/>
      <c r="C6" s="493"/>
      <c r="D6" s="492"/>
      <c r="E6" s="492"/>
      <c r="F6" s="492"/>
      <c r="G6" s="479"/>
      <c r="H6" s="495"/>
      <c r="I6" s="201">
        <v>2021</v>
      </c>
      <c r="J6" s="203">
        <v>2022</v>
      </c>
      <c r="L6" s="500"/>
      <c r="M6" s="492"/>
      <c r="N6" s="492"/>
      <c r="O6" s="492"/>
      <c r="P6" s="492"/>
      <c r="Q6" s="501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25537692</v>
      </c>
      <c r="D7" s="14">
        <f t="shared" si="0"/>
        <v>27705328</v>
      </c>
      <c r="E7" s="14">
        <f t="shared" si="0"/>
        <v>29031670</v>
      </c>
      <c r="F7" s="14">
        <f t="shared" si="0"/>
        <v>33762788</v>
      </c>
      <c r="G7" s="14">
        <f t="shared" si="0"/>
        <v>17865067</v>
      </c>
      <c r="H7" s="130">
        <f t="shared" si="0"/>
        <v>15969177</v>
      </c>
      <c r="I7" s="217">
        <f t="shared" ref="I7:J7" si="1">SUM(I8:I20)</f>
        <v>1086172</v>
      </c>
      <c r="J7" s="216">
        <f t="shared" si="1"/>
        <v>5791452</v>
      </c>
      <c r="L7" s="82">
        <f>C7/C24</f>
        <v>0.34702816082287186</v>
      </c>
      <c r="M7" s="21">
        <f>D7/D24</f>
        <v>0.34541445085493772</v>
      </c>
      <c r="N7" s="21">
        <f>E7/E24</f>
        <v>0.35678891536952334</v>
      </c>
      <c r="O7" s="21">
        <f t="shared" ref="O7:P7" si="2">F7/F24</f>
        <v>0.37852559034829586</v>
      </c>
      <c r="P7" s="21">
        <f t="shared" si="2"/>
        <v>0.36209836849201055</v>
      </c>
      <c r="Q7" s="22">
        <f>H7/H24</f>
        <v>0.38204845753323313</v>
      </c>
      <c r="R7" s="12">
        <f>I7/I24</f>
        <v>0.35120555010903109</v>
      </c>
      <c r="S7" s="22">
        <f>J7/J24</f>
        <v>0.35824277908884028</v>
      </c>
      <c r="U7" s="122">
        <f>(J7-I7)/I7</f>
        <v>4.3319842529544124</v>
      </c>
      <c r="V7" s="121">
        <f>(S7-R7)*100</f>
        <v>0.70372289798091847</v>
      </c>
    </row>
    <row r="8" spans="1:32" ht="20.100000000000001" customHeight="1" x14ac:dyDescent="0.25">
      <c r="A8" s="56"/>
      <c r="B8" s="3" t="s">
        <v>10</v>
      </c>
      <c r="C8" s="15">
        <v>4702002</v>
      </c>
      <c r="D8" s="48">
        <v>5732995</v>
      </c>
      <c r="E8" s="48">
        <v>5593310</v>
      </c>
      <c r="F8" s="48">
        <v>6042469</v>
      </c>
      <c r="G8" s="48">
        <v>3393434</v>
      </c>
      <c r="H8" s="17">
        <v>3151091</v>
      </c>
      <c r="I8" s="15">
        <v>238738</v>
      </c>
      <c r="J8" s="204">
        <v>1010674</v>
      </c>
      <c r="L8" s="115">
        <f>C8/$C$7</f>
        <v>0.18412008414855971</v>
      </c>
      <c r="M8" s="23">
        <f>D8/$D$7</f>
        <v>0.2069275267197703</v>
      </c>
      <c r="N8" s="23">
        <f t="shared" ref="N8:N20" si="3">E8/$E$7</f>
        <v>0.19266235803865228</v>
      </c>
      <c r="O8" s="214">
        <f>F8/$F$7</f>
        <v>0.17896830676423997</v>
      </c>
      <c r="P8" s="214">
        <f>G8/$G$7</f>
        <v>0.18994801418880769</v>
      </c>
      <c r="Q8" s="24">
        <f>H8/$H$7</f>
        <v>0.19732331854046078</v>
      </c>
      <c r="R8" s="214">
        <f>I8/$I$7</f>
        <v>0.21979760111658189</v>
      </c>
      <c r="S8" s="24">
        <f>J8/$J$7</f>
        <v>0.1745113315279139</v>
      </c>
      <c r="U8" s="123">
        <f t="shared" ref="U8:U24" si="4">(J8-I8)/I8</f>
        <v>3.2334023071316675</v>
      </c>
      <c r="V8" s="124">
        <f t="shared" ref="V8:V24" si="5">(S8-R8)*100</f>
        <v>-4.5286269588667993</v>
      </c>
    </row>
    <row r="9" spans="1:32" s="2" customFormat="1" ht="20.100000000000001" customHeight="1" x14ac:dyDescent="0.25">
      <c r="A9" s="57"/>
      <c r="B9" s="2" t="s">
        <v>18</v>
      </c>
      <c r="C9" s="15">
        <v>364939</v>
      </c>
      <c r="D9" s="48">
        <v>476985</v>
      </c>
      <c r="E9" s="48">
        <v>302334</v>
      </c>
      <c r="F9" s="48">
        <v>272418</v>
      </c>
      <c r="G9" s="48">
        <v>154593</v>
      </c>
      <c r="H9" s="17">
        <v>145734</v>
      </c>
      <c r="I9" s="15">
        <v>12101</v>
      </c>
      <c r="J9" s="204">
        <v>56185</v>
      </c>
      <c r="L9" s="115">
        <f t="shared" ref="L9:L20" si="6">C9/$C$7</f>
        <v>1.4290210720686897E-2</v>
      </c>
      <c r="M9" s="23">
        <f t="shared" ref="M9:M20" si="7">D9/$D$7</f>
        <v>1.7216363581763046E-2</v>
      </c>
      <c r="N9" s="23">
        <f t="shared" si="3"/>
        <v>1.0413937606758412E-2</v>
      </c>
      <c r="O9" s="214">
        <f t="shared" ref="O9:O20" si="8">F9/$F$7</f>
        <v>8.0685872268605307E-3</v>
      </c>
      <c r="P9" s="214">
        <f t="shared" ref="P9:P20" si="9">G9/$G$7</f>
        <v>8.6533680506208008E-3</v>
      </c>
      <c r="Q9" s="24">
        <f t="shared" ref="Q9:Q20" si="10">H9/$H$7</f>
        <v>9.1259555830585388E-3</v>
      </c>
      <c r="R9" s="214">
        <f t="shared" ref="R9:R20" si="11">I9/$I$7</f>
        <v>1.1140961100083595E-2</v>
      </c>
      <c r="S9" s="24">
        <f t="shared" ref="S9:S20" si="12">J9/$J$7</f>
        <v>9.7013667729612535E-3</v>
      </c>
      <c r="U9" s="123">
        <f t="shared" si="4"/>
        <v>3.643004710354516</v>
      </c>
      <c r="V9" s="124">
        <f t="shared" si="5"/>
        <v>-0.14395943271223421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3467330</v>
      </c>
      <c r="D10" s="48">
        <v>4379112</v>
      </c>
      <c r="E10" s="48">
        <v>4100973</v>
      </c>
      <c r="F10" s="48">
        <v>4526694</v>
      </c>
      <c r="G10" s="48">
        <v>2630040</v>
      </c>
      <c r="H10" s="17">
        <v>2606893</v>
      </c>
      <c r="I10" s="15">
        <v>148055</v>
      </c>
      <c r="J10" s="204">
        <v>963022</v>
      </c>
      <c r="L10" s="115">
        <f t="shared" si="6"/>
        <v>0.13577303696825851</v>
      </c>
      <c r="M10" s="23">
        <f t="shared" si="7"/>
        <v>0.15806028356711749</v>
      </c>
      <c r="N10" s="23">
        <f t="shared" si="3"/>
        <v>0.14125859793804491</v>
      </c>
      <c r="O10" s="214">
        <f t="shared" si="8"/>
        <v>0.1340734657339317</v>
      </c>
      <c r="P10" s="214">
        <f t="shared" si="9"/>
        <v>0.14721691220077707</v>
      </c>
      <c r="Q10" s="24">
        <f t="shared" si="10"/>
        <v>0.16324529435674737</v>
      </c>
      <c r="R10" s="214">
        <f t="shared" si="11"/>
        <v>0.13630898237111619</v>
      </c>
      <c r="S10" s="24">
        <f t="shared" si="12"/>
        <v>0.16628334310635745</v>
      </c>
      <c r="U10" s="123">
        <f t="shared" si="4"/>
        <v>5.5044881969538348</v>
      </c>
      <c r="V10" s="124">
        <f t="shared" si="5"/>
        <v>2.9974360735241263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39672</v>
      </c>
      <c r="D11" s="48">
        <v>46278</v>
      </c>
      <c r="E11" s="48">
        <v>123104</v>
      </c>
      <c r="F11" s="48">
        <v>114133</v>
      </c>
      <c r="G11" s="48">
        <v>23134</v>
      </c>
      <c r="H11" s="17">
        <v>3175</v>
      </c>
      <c r="I11" s="15">
        <v>41</v>
      </c>
      <c r="J11" s="204">
        <v>1066</v>
      </c>
      <c r="L11" s="115">
        <f t="shared" si="6"/>
        <v>1.5534684966832554E-3</v>
      </c>
      <c r="M11" s="23">
        <f t="shared" si="7"/>
        <v>1.6703646316694031E-3</v>
      </c>
      <c r="N11" s="23">
        <f t="shared" si="3"/>
        <v>4.2403347792255835E-3</v>
      </c>
      <c r="O11" s="214">
        <f t="shared" si="8"/>
        <v>3.3804376581696985E-3</v>
      </c>
      <c r="P11" s="214">
        <f t="shared" si="9"/>
        <v>1.294929372501094E-3</v>
      </c>
      <c r="Q11" s="24">
        <f t="shared" si="10"/>
        <v>1.9882051529643638E-4</v>
      </c>
      <c r="R11" s="214">
        <f t="shared" si="11"/>
        <v>3.7747244451155068E-5</v>
      </c>
      <c r="S11" s="24">
        <f t="shared" si="12"/>
        <v>1.8406437625659335E-4</v>
      </c>
      <c r="U11" s="123">
        <f t="shared" si="4"/>
        <v>25</v>
      </c>
      <c r="V11" s="124">
        <f t="shared" si="5"/>
        <v>1.4631713180543827E-2</v>
      </c>
      <c r="W11"/>
      <c r="X11"/>
      <c r="Y11"/>
      <c r="Z11"/>
      <c r="AA11"/>
      <c r="AB11"/>
      <c r="AC11"/>
      <c r="AD11"/>
      <c r="AE11"/>
      <c r="AF11"/>
    </row>
    <row r="12" spans="1:32" s="2" customFormat="1" ht="20.100000000000001" customHeight="1" x14ac:dyDescent="0.25">
      <c r="A12" s="57"/>
      <c r="B12" s="2" t="s">
        <v>16</v>
      </c>
      <c r="C12" s="15">
        <v>21660</v>
      </c>
      <c r="D12" s="48">
        <v>12633</v>
      </c>
      <c r="E12" s="48">
        <v>10045</v>
      </c>
      <c r="F12" s="48">
        <v>19629</v>
      </c>
      <c r="G12" s="48">
        <v>44990</v>
      </c>
      <c r="H12" s="17">
        <v>19703</v>
      </c>
      <c r="I12" s="15">
        <v>1854</v>
      </c>
      <c r="J12" s="204">
        <v>4411</v>
      </c>
      <c r="L12" s="115">
        <f t="shared" si="6"/>
        <v>8.4815808726959347E-4</v>
      </c>
      <c r="M12" s="23">
        <f t="shared" si="7"/>
        <v>4.5597727628418622E-4</v>
      </c>
      <c r="N12" s="23">
        <f t="shared" si="3"/>
        <v>3.4600145289609587E-4</v>
      </c>
      <c r="O12" s="214">
        <f t="shared" si="8"/>
        <v>5.8137971307345828E-4</v>
      </c>
      <c r="P12" s="214">
        <f t="shared" si="9"/>
        <v>2.5183224893587019E-3</v>
      </c>
      <c r="Q12" s="24">
        <f t="shared" si="10"/>
        <v>1.2338143662632081E-3</v>
      </c>
      <c r="R12" s="214">
        <f t="shared" si="11"/>
        <v>1.7069119807912559E-3</v>
      </c>
      <c r="S12" s="24">
        <f t="shared" si="12"/>
        <v>7.6163974077657901E-4</v>
      </c>
      <c r="U12" s="123">
        <f t="shared" si="4"/>
        <v>1.3791801510248112</v>
      </c>
      <c r="V12" s="124">
        <f t="shared" si="5"/>
        <v>-9.4527224001467694E-2</v>
      </c>
      <c r="W12"/>
      <c r="X12"/>
      <c r="Y12"/>
      <c r="Z12"/>
      <c r="AA12"/>
      <c r="AB12"/>
      <c r="AC12"/>
      <c r="AD12"/>
      <c r="AE12"/>
      <c r="AF12"/>
    </row>
    <row r="13" spans="1:32" s="2" customFormat="1" ht="20.100000000000001" customHeight="1" x14ac:dyDescent="0.25">
      <c r="A13" s="57"/>
      <c r="B13" s="2" t="s">
        <v>13</v>
      </c>
      <c r="C13" s="15">
        <v>20984</v>
      </c>
      <c r="D13" s="48">
        <v>45120</v>
      </c>
      <c r="E13" s="48">
        <v>98963</v>
      </c>
      <c r="F13" s="48">
        <v>77778</v>
      </c>
      <c r="G13" s="48">
        <v>28035</v>
      </c>
      <c r="H13" s="17">
        <v>24563</v>
      </c>
      <c r="I13" s="15">
        <v>1438</v>
      </c>
      <c r="J13" s="204">
        <v>9735</v>
      </c>
      <c r="L13" s="115">
        <f t="shared" si="6"/>
        <v>8.2168741012304477E-4</v>
      </c>
      <c r="M13" s="23">
        <f t="shared" si="7"/>
        <v>1.6285676170301972E-3</v>
      </c>
      <c r="N13" s="23">
        <f t="shared" si="3"/>
        <v>3.4087946025840058E-3</v>
      </c>
      <c r="O13" s="214">
        <f t="shared" si="8"/>
        <v>2.3036604678499891E-3</v>
      </c>
      <c r="P13" s="214">
        <f t="shared" si="9"/>
        <v>1.5692636361229432E-3</v>
      </c>
      <c r="Q13" s="24">
        <f t="shared" si="10"/>
        <v>1.5381506510949187E-3</v>
      </c>
      <c r="R13" s="214">
        <f t="shared" si="11"/>
        <v>1.3239155492868534E-3</v>
      </c>
      <c r="S13" s="24">
        <f t="shared" si="12"/>
        <v>1.6809256124370882E-3</v>
      </c>
      <c r="U13" s="123">
        <f t="shared" si="4"/>
        <v>5.7698191933240608</v>
      </c>
      <c r="V13" s="124">
        <f t="shared" si="5"/>
        <v>3.5701006315023487E-2</v>
      </c>
      <c r="W13"/>
      <c r="X13"/>
      <c r="Y13"/>
      <c r="Z13"/>
      <c r="AA13"/>
      <c r="AB13"/>
      <c r="AC13"/>
      <c r="AD13"/>
      <c r="AE13"/>
      <c r="AF13"/>
    </row>
    <row r="14" spans="1:32" s="2" customFormat="1" ht="20.100000000000001" customHeight="1" x14ac:dyDescent="0.25">
      <c r="A14" s="57"/>
      <c r="B14" s="2" t="s">
        <v>17</v>
      </c>
      <c r="C14" s="15">
        <v>2635220</v>
      </c>
      <c r="D14" s="48">
        <v>1598559</v>
      </c>
      <c r="E14" s="48">
        <v>1978945</v>
      </c>
      <c r="F14" s="48">
        <v>2189491</v>
      </c>
      <c r="G14" s="48">
        <v>1189901</v>
      </c>
      <c r="H14" s="17">
        <v>958038</v>
      </c>
      <c r="I14" s="15">
        <v>74067</v>
      </c>
      <c r="J14" s="204">
        <v>359802</v>
      </c>
      <c r="L14" s="115">
        <f t="shared" si="6"/>
        <v>0.10318943465995283</v>
      </c>
      <c r="M14" s="23">
        <f t="shared" si="7"/>
        <v>5.7698613060996787E-2</v>
      </c>
      <c r="N14" s="23">
        <f t="shared" si="3"/>
        <v>6.8165041831902889E-2</v>
      </c>
      <c r="O14" s="214">
        <f t="shared" si="8"/>
        <v>6.4849235791783547E-2</v>
      </c>
      <c r="P14" s="214">
        <f t="shared" si="9"/>
        <v>6.6604899942440746E-2</v>
      </c>
      <c r="Q14" s="24">
        <f t="shared" si="10"/>
        <v>5.9992947664115691E-2</v>
      </c>
      <c r="R14" s="214">
        <f t="shared" si="11"/>
        <v>6.8190857433261032E-2</v>
      </c>
      <c r="S14" s="24">
        <f t="shared" si="12"/>
        <v>6.2126389029901308E-2</v>
      </c>
      <c r="U14" s="123">
        <f t="shared" si="4"/>
        <v>3.8577909190327677</v>
      </c>
      <c r="V14" s="124">
        <f t="shared" si="5"/>
        <v>-0.6064468403359724</v>
      </c>
      <c r="W14"/>
      <c r="X14"/>
      <c r="Y14"/>
      <c r="Z14"/>
      <c r="AA14"/>
      <c r="AB14"/>
      <c r="AC14"/>
      <c r="AD14"/>
      <c r="AE14"/>
      <c r="AF14"/>
    </row>
    <row r="15" spans="1:32" s="2" customFormat="1" ht="20.100000000000001" customHeight="1" x14ac:dyDescent="0.25">
      <c r="A15" s="57"/>
      <c r="B15" s="2" t="s">
        <v>14</v>
      </c>
      <c r="C15" s="15">
        <v>116567</v>
      </c>
      <c r="D15" s="48">
        <v>165876</v>
      </c>
      <c r="E15" s="48">
        <v>524149</v>
      </c>
      <c r="F15" s="48">
        <v>593143</v>
      </c>
      <c r="G15" s="48">
        <v>450571</v>
      </c>
      <c r="H15" s="17">
        <v>361229</v>
      </c>
      <c r="I15" s="15">
        <v>27014</v>
      </c>
      <c r="J15" s="204">
        <v>116626</v>
      </c>
      <c r="L15" s="115">
        <f t="shared" si="6"/>
        <v>4.5645080221031718E-3</v>
      </c>
      <c r="M15" s="23">
        <f t="shared" si="7"/>
        <v>5.9871516410128769E-3</v>
      </c>
      <c r="N15" s="23">
        <f t="shared" si="3"/>
        <v>1.805438681274622E-2</v>
      </c>
      <c r="O15" s="214">
        <f t="shared" si="8"/>
        <v>1.7567950845765463E-2</v>
      </c>
      <c r="P15" s="214">
        <f t="shared" si="9"/>
        <v>2.5220784226557897E-2</v>
      </c>
      <c r="Q15" s="24">
        <f t="shared" si="10"/>
        <v>2.2620389266146904E-2</v>
      </c>
      <c r="R15" s="214">
        <f t="shared" si="11"/>
        <v>2.4870830770817146E-2</v>
      </c>
      <c r="S15" s="24">
        <f t="shared" si="12"/>
        <v>2.0137609704785606E-2</v>
      </c>
      <c r="U15" s="123">
        <f t="shared" si="4"/>
        <v>3.3172429110831421</v>
      </c>
      <c r="V15" s="124">
        <f t="shared" si="5"/>
        <v>-0.47332210660315405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911333</v>
      </c>
      <c r="D16" s="48">
        <v>970213</v>
      </c>
      <c r="E16" s="48">
        <v>1020274</v>
      </c>
      <c r="F16" s="48">
        <v>871643</v>
      </c>
      <c r="G16" s="48">
        <v>283746</v>
      </c>
      <c r="H16" s="17">
        <v>593832</v>
      </c>
      <c r="I16" s="15">
        <v>18784</v>
      </c>
      <c r="J16" s="204">
        <v>268331</v>
      </c>
      <c r="L16" s="115">
        <f t="shared" si="6"/>
        <v>3.5685801207094206E-2</v>
      </c>
      <c r="M16" s="23">
        <f t="shared" si="7"/>
        <v>3.5019004286828873E-2</v>
      </c>
      <c r="N16" s="23">
        <f t="shared" si="3"/>
        <v>3.5143482961882661E-2</v>
      </c>
      <c r="O16" s="214">
        <f t="shared" si="8"/>
        <v>2.581667722464152E-2</v>
      </c>
      <c r="P16" s="214">
        <f t="shared" si="9"/>
        <v>1.5882728007681136E-2</v>
      </c>
      <c r="Q16" s="24">
        <f t="shared" si="10"/>
        <v>3.7186136768350676E-2</v>
      </c>
      <c r="R16" s="214">
        <f t="shared" si="11"/>
        <v>1.7293761945621874E-2</v>
      </c>
      <c r="S16" s="24">
        <f t="shared" si="12"/>
        <v>4.633224966726824E-2</v>
      </c>
      <c r="U16" s="123">
        <f t="shared" si="4"/>
        <v>13.285083049403747</v>
      </c>
      <c r="V16" s="124">
        <f t="shared" si="5"/>
        <v>2.9038487721646367</v>
      </c>
      <c r="W16"/>
      <c r="X16"/>
      <c r="Y16"/>
      <c r="Z16"/>
      <c r="AA16"/>
      <c r="AB16"/>
      <c r="AC16"/>
      <c r="AD16"/>
      <c r="AE16"/>
      <c r="AF16"/>
    </row>
    <row r="17" spans="1:32" s="2" customFormat="1" ht="20.25" customHeight="1" x14ac:dyDescent="0.25">
      <c r="A17" s="57"/>
      <c r="B17" s="2" t="s">
        <v>12</v>
      </c>
      <c r="C17" s="15">
        <v>1445066</v>
      </c>
      <c r="D17" s="48">
        <v>1634472</v>
      </c>
      <c r="E17" s="48">
        <v>1559489</v>
      </c>
      <c r="F17" s="48">
        <v>3756785</v>
      </c>
      <c r="G17" s="48">
        <v>2133360</v>
      </c>
      <c r="H17" s="17">
        <v>1792914</v>
      </c>
      <c r="I17" s="15">
        <v>123498</v>
      </c>
      <c r="J17" s="204">
        <v>734303</v>
      </c>
      <c r="L17" s="115">
        <f t="shared" si="6"/>
        <v>5.6585614706293738E-2</v>
      </c>
      <c r="M17" s="23">
        <f t="shared" si="7"/>
        <v>5.8994861926918891E-2</v>
      </c>
      <c r="N17" s="23">
        <f t="shared" si="3"/>
        <v>5.3716820286259799E-2</v>
      </c>
      <c r="O17" s="214">
        <f t="shared" si="8"/>
        <v>0.11126998753775903</v>
      </c>
      <c r="P17" s="214">
        <f t="shared" si="9"/>
        <v>0.11941516927980175</v>
      </c>
      <c r="Q17" s="24">
        <f t="shared" si="10"/>
        <v>0.11227341271250234</v>
      </c>
      <c r="R17" s="214">
        <f t="shared" si="11"/>
        <v>0.11370022427387191</v>
      </c>
      <c r="S17" s="24">
        <f t="shared" si="12"/>
        <v>0.12679082896655278</v>
      </c>
      <c r="U17" s="123">
        <f t="shared" si="4"/>
        <v>4.9458695687379555</v>
      </c>
      <c r="V17" s="124">
        <f t="shared" si="5"/>
        <v>1.3090604692680863</v>
      </c>
      <c r="W17"/>
      <c r="X17"/>
      <c r="Y17"/>
      <c r="Z17"/>
      <c r="AA17"/>
      <c r="AB17"/>
      <c r="AC17"/>
      <c r="AD17"/>
      <c r="AE17"/>
      <c r="AF17"/>
    </row>
    <row r="18" spans="1:32" s="2" customFormat="1" ht="20.100000000000001" customHeight="1" x14ac:dyDescent="0.25">
      <c r="A18" s="57"/>
      <c r="B18" s="2" t="s">
        <v>11</v>
      </c>
      <c r="C18" s="15">
        <v>1651293</v>
      </c>
      <c r="D18" s="48">
        <v>1613259</v>
      </c>
      <c r="E18" s="48">
        <v>1717556</v>
      </c>
      <c r="F18" s="48">
        <v>2470653</v>
      </c>
      <c r="G18" s="48">
        <v>1398091</v>
      </c>
      <c r="H18" s="17">
        <v>1173178</v>
      </c>
      <c r="I18" s="15">
        <v>84997</v>
      </c>
      <c r="J18" s="204">
        <v>445936</v>
      </c>
      <c r="L18" s="115">
        <f t="shared" si="6"/>
        <v>6.4661011652893299E-2</v>
      </c>
      <c r="M18" s="23">
        <f t="shared" si="7"/>
        <v>5.8229196925587742E-2</v>
      </c>
      <c r="N18" s="23">
        <f t="shared" si="3"/>
        <v>5.9161460570473556E-2</v>
      </c>
      <c r="O18" s="214">
        <f t="shared" si="8"/>
        <v>7.3176806370374395E-2</v>
      </c>
      <c r="P18" s="214">
        <f t="shared" si="9"/>
        <v>7.8258368692376026E-2</v>
      </c>
      <c r="Q18" s="24">
        <f t="shared" si="10"/>
        <v>7.3465151021871691E-2</v>
      </c>
      <c r="R18" s="214">
        <f t="shared" si="11"/>
        <v>7.8253720405239688E-2</v>
      </c>
      <c r="S18" s="24">
        <f t="shared" si="12"/>
        <v>7.6998997833358548E-2</v>
      </c>
      <c r="U18" s="123">
        <f t="shared" si="4"/>
        <v>4.2464910526253865</v>
      </c>
      <c r="V18" s="124">
        <f t="shared" si="5"/>
        <v>-0.12547225718811394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9967668</v>
      </c>
      <c r="D19" s="48">
        <v>10737419</v>
      </c>
      <c r="E19" s="48">
        <v>11617205</v>
      </c>
      <c r="F19" s="48">
        <v>12516191</v>
      </c>
      <c r="G19" s="48">
        <v>6007549</v>
      </c>
      <c r="H19" s="17">
        <v>5041666</v>
      </c>
      <c r="I19" s="15">
        <v>350761</v>
      </c>
      <c r="J19" s="204">
        <v>1791534</v>
      </c>
      <c r="L19" s="115">
        <f t="shared" si="6"/>
        <v>0.39031201410056948</v>
      </c>
      <c r="M19" s="23">
        <f t="shared" si="7"/>
        <v>0.38755790943893537</v>
      </c>
      <c r="N19" s="23">
        <f t="shared" si="3"/>
        <v>0.40015627760993427</v>
      </c>
      <c r="O19" s="214">
        <f t="shared" si="8"/>
        <v>0.3707096404479393</v>
      </c>
      <c r="P19" s="214">
        <f t="shared" si="9"/>
        <v>0.33627352195208671</v>
      </c>
      <c r="Q19" s="24">
        <f t="shared" si="10"/>
        <v>0.31571232506221203</v>
      </c>
      <c r="R19" s="214">
        <f t="shared" si="11"/>
        <v>0.32293320026662442</v>
      </c>
      <c r="S19" s="24">
        <f t="shared" si="12"/>
        <v>0.30934107715992465</v>
      </c>
      <c r="U19" s="123">
        <f t="shared" si="4"/>
        <v>4.1075632695767199</v>
      </c>
      <c r="V19" s="124">
        <f t="shared" si="5"/>
        <v>-1.3592123106699772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193958</v>
      </c>
      <c r="D20" s="60">
        <v>292407</v>
      </c>
      <c r="E20" s="60">
        <v>385323</v>
      </c>
      <c r="F20" s="48">
        <v>311761</v>
      </c>
      <c r="G20" s="48">
        <v>127623</v>
      </c>
      <c r="H20" s="17">
        <v>97161</v>
      </c>
      <c r="I20" s="15">
        <v>4824</v>
      </c>
      <c r="J20" s="204">
        <v>29827</v>
      </c>
      <c r="L20" s="115">
        <f t="shared" si="6"/>
        <v>7.5949698195122723E-3</v>
      </c>
      <c r="M20" s="23">
        <f t="shared" si="7"/>
        <v>1.0554179326084859E-2</v>
      </c>
      <c r="N20" s="23">
        <f t="shared" si="3"/>
        <v>1.3272505508639358E-2</v>
      </c>
      <c r="O20" s="214">
        <f t="shared" si="8"/>
        <v>9.2338642176114129E-3</v>
      </c>
      <c r="P20" s="214">
        <f t="shared" si="9"/>
        <v>7.143717960867429E-3</v>
      </c>
      <c r="Q20" s="24">
        <f t="shared" si="10"/>
        <v>6.0842834918793873E-3</v>
      </c>
      <c r="R20" s="214">
        <f t="shared" si="11"/>
        <v>4.4412855422529766E-3</v>
      </c>
      <c r="S20" s="24">
        <f t="shared" si="12"/>
        <v>5.1501765015060123E-3</v>
      </c>
      <c r="U20" s="125">
        <f t="shared" si="4"/>
        <v>5.1830431177446101</v>
      </c>
      <c r="V20" s="126">
        <f t="shared" si="5"/>
        <v>7.0889095925303569E-2</v>
      </c>
    </row>
    <row r="21" spans="1:32" ht="20.100000000000001" customHeight="1" thickBot="1" x14ac:dyDescent="0.3">
      <c r="A21" s="10" t="s">
        <v>48</v>
      </c>
      <c r="B21" s="11"/>
      <c r="C21" s="18">
        <f>C22+C23</f>
        <v>48051990</v>
      </c>
      <c r="D21" s="49">
        <f>D22+D23</f>
        <v>52503615</v>
      </c>
      <c r="E21" s="49">
        <f>E22+E23</f>
        <v>52337646</v>
      </c>
      <c r="F21" s="49">
        <f>F22+F23</f>
        <v>55432735</v>
      </c>
      <c r="G21" s="49">
        <f>G22+G23</f>
        <v>31472540</v>
      </c>
      <c r="H21" s="20">
        <f t="shared" ref="H21:J21" si="13">H22+H23</f>
        <v>25829649</v>
      </c>
      <c r="I21" s="18">
        <f t="shared" si="13"/>
        <v>2006524</v>
      </c>
      <c r="J21" s="188">
        <f t="shared" si="13"/>
        <v>10374825</v>
      </c>
      <c r="L21" s="25">
        <f>C21/C24</f>
        <v>0.65297183917712809</v>
      </c>
      <c r="M21" s="26">
        <f>D21/D24</f>
        <v>0.65458554914506228</v>
      </c>
      <c r="N21" s="26">
        <f>E21/E24</f>
        <v>0.64321108463047671</v>
      </c>
      <c r="O21" s="26">
        <f t="shared" ref="O21:P21" si="14">F21/F24</f>
        <v>0.6214744096517042</v>
      </c>
      <c r="P21" s="26">
        <f t="shared" si="14"/>
        <v>0.6379016315079894</v>
      </c>
      <c r="Q21" s="27">
        <f>H21/H24</f>
        <v>0.61795154246676687</v>
      </c>
      <c r="R21" s="218">
        <f>I21/I24</f>
        <v>0.64879444989096891</v>
      </c>
      <c r="S21" s="27">
        <f>J21/J24</f>
        <v>0.64175722091115972</v>
      </c>
      <c r="U21" s="82">
        <f t="shared" si="4"/>
        <v>4.1705461783661697</v>
      </c>
      <c r="V21" s="121">
        <f t="shared" si="5"/>
        <v>-0.70372289798091847</v>
      </c>
    </row>
    <row r="22" spans="1:32" s="2" customFormat="1" ht="20.100000000000001" customHeight="1" x14ac:dyDescent="0.25">
      <c r="A22" s="57"/>
      <c r="B22" s="2" t="s">
        <v>4</v>
      </c>
      <c r="C22" s="15">
        <v>360548</v>
      </c>
      <c r="D22" s="48">
        <v>232948</v>
      </c>
      <c r="E22" s="48">
        <v>124838</v>
      </c>
      <c r="F22" s="48">
        <v>118506</v>
      </c>
      <c r="G22" s="48">
        <v>127810</v>
      </c>
      <c r="H22" s="17">
        <v>210584</v>
      </c>
      <c r="I22" s="15">
        <v>16862</v>
      </c>
      <c r="J22" s="204">
        <v>68651</v>
      </c>
      <c r="L22" s="120">
        <f>C22/C24</f>
        <v>4.8994368531175333E-3</v>
      </c>
      <c r="M22" s="50">
        <f>D22/D24</f>
        <v>2.9042646778177838E-3</v>
      </c>
      <c r="N22" s="50">
        <f>E22/E24</f>
        <v>1.5342146909530369E-3</v>
      </c>
      <c r="O22" s="50">
        <f>F22/F21</f>
        <v>2.1378342598466411E-3</v>
      </c>
      <c r="P22" s="50">
        <f>G22/G21</f>
        <v>4.0610004785123794E-3</v>
      </c>
      <c r="Q22" s="28">
        <f>H22/H24</f>
        <v>5.0380362357545644E-3</v>
      </c>
      <c r="R22" s="50">
        <f>I22/I24</f>
        <v>5.4522009276049121E-3</v>
      </c>
      <c r="S22" s="28">
        <f>J22/J24</f>
        <v>4.2465559633798186E-3</v>
      </c>
      <c r="U22" s="127">
        <f t="shared" si="4"/>
        <v>3.0713438500770964</v>
      </c>
      <c r="V22" s="128">
        <f t="shared" si="5"/>
        <v>-0.12056449642250935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47691442</v>
      </c>
      <c r="D23" s="48">
        <v>52270667</v>
      </c>
      <c r="E23" s="48">
        <v>52212808</v>
      </c>
      <c r="F23" s="48">
        <v>55314229</v>
      </c>
      <c r="G23" s="48">
        <v>31344730</v>
      </c>
      <c r="H23" s="59">
        <v>25619065</v>
      </c>
      <c r="I23" s="15">
        <v>1989662</v>
      </c>
      <c r="J23" s="204">
        <v>10306174</v>
      </c>
      <c r="L23" s="120">
        <f>C23/C24</f>
        <v>0.64807240232401053</v>
      </c>
      <c r="M23" s="50">
        <f>D23/D24</f>
        <v>0.65168128446724449</v>
      </c>
      <c r="N23" s="50">
        <f>E23/E24</f>
        <v>0.64167686993952366</v>
      </c>
      <c r="O23" s="50">
        <f>F23/F21</f>
        <v>0.99786216574015341</v>
      </c>
      <c r="P23" s="50">
        <f>G23/G21</f>
        <v>0.99593899952148757</v>
      </c>
      <c r="Q23" s="131">
        <f>H23/H24</f>
        <v>0.61291350623101237</v>
      </c>
      <c r="R23" s="215">
        <f>I23/I24</f>
        <v>0.64334224896336401</v>
      </c>
      <c r="S23" s="131">
        <f>J23/J24</f>
        <v>0.63751066494777986</v>
      </c>
      <c r="U23" s="129">
        <f t="shared" si="4"/>
        <v>4.1798617051539404</v>
      </c>
      <c r="V23" s="126">
        <f t="shared" si="5"/>
        <v>-0.58315840155841459</v>
      </c>
    </row>
    <row r="24" spans="1:32" ht="20.100000000000001" customHeight="1" thickBot="1" x14ac:dyDescent="0.3">
      <c r="A24" s="93" t="s">
        <v>5</v>
      </c>
      <c r="B24" s="119"/>
      <c r="C24" s="102">
        <f>C7+C21</f>
        <v>73589682</v>
      </c>
      <c r="D24" s="103">
        <f>D7+D21</f>
        <v>80208943</v>
      </c>
      <c r="E24" s="103">
        <f>E7+E21</f>
        <v>81369316</v>
      </c>
      <c r="F24" s="103">
        <f>F7+F21</f>
        <v>89195523</v>
      </c>
      <c r="G24" s="103">
        <f>G7+G21</f>
        <v>49337607</v>
      </c>
      <c r="H24" s="202">
        <f t="shared" ref="H24:J24" si="15">H7+H21</f>
        <v>41798826</v>
      </c>
      <c r="I24" s="206">
        <f t="shared" si="15"/>
        <v>3092696</v>
      </c>
      <c r="J24" s="205">
        <f t="shared" si="15"/>
        <v>16166277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>O7+O21</f>
        <v>1</v>
      </c>
      <c r="P24" s="104">
        <f>P7+P21</f>
        <v>1</v>
      </c>
      <c r="Q24" s="210">
        <f t="shared" ref="Q24:S24" si="16">Q7+Q21</f>
        <v>1</v>
      </c>
      <c r="R24" s="219">
        <f t="shared" si="16"/>
        <v>1</v>
      </c>
      <c r="S24" s="104">
        <f t="shared" si="16"/>
        <v>1</v>
      </c>
      <c r="U24" s="112">
        <f t="shared" si="4"/>
        <v>4.2272441261604765</v>
      </c>
      <c r="V24" s="105">
        <f t="shared" si="5"/>
        <v>0</v>
      </c>
    </row>
    <row r="27" spans="1:32" x14ac:dyDescent="0.25">
      <c r="A27" s="1" t="s">
        <v>25</v>
      </c>
      <c r="L27" s="1" t="s">
        <v>27</v>
      </c>
      <c r="U27" s="1" t="str">
        <f>U3</f>
        <v>VARIAÇÃO (JAN.-MAR)</v>
      </c>
    </row>
    <row r="28" spans="1:32" ht="15" customHeight="1" thickBot="1" x14ac:dyDescent="0.3"/>
    <row r="29" spans="1:32" ht="24" customHeight="1" x14ac:dyDescent="0.25">
      <c r="A29" s="474" t="s">
        <v>39</v>
      </c>
      <c r="B29" s="497"/>
      <c r="C29" s="476">
        <v>2016</v>
      </c>
      <c r="D29" s="478">
        <v>2017</v>
      </c>
      <c r="E29" s="478">
        <v>2018</v>
      </c>
      <c r="F29" s="478">
        <v>2019</v>
      </c>
      <c r="G29" s="478">
        <v>2020</v>
      </c>
      <c r="H29" s="494">
        <v>2021</v>
      </c>
      <c r="I29" s="484" t="str">
        <f>I5</f>
        <v>janeiro - março</v>
      </c>
      <c r="J29" s="485"/>
      <c r="L29" s="486">
        <v>2016</v>
      </c>
      <c r="M29" s="478">
        <v>2017</v>
      </c>
      <c r="N29" s="478">
        <v>2018</v>
      </c>
      <c r="O29" s="478">
        <v>2019</v>
      </c>
      <c r="P29" s="478">
        <v>2020</v>
      </c>
      <c r="Q29" s="494">
        <v>2021</v>
      </c>
      <c r="R29" s="484" t="str">
        <f>I5</f>
        <v>janeiro - março</v>
      </c>
      <c r="S29" s="485"/>
      <c r="U29" s="490" t="s">
        <v>89</v>
      </c>
      <c r="V29" s="491"/>
    </row>
    <row r="30" spans="1:32" ht="20.25" customHeight="1" thickBot="1" x14ac:dyDescent="0.3">
      <c r="A30" s="498"/>
      <c r="B30" s="499"/>
      <c r="C30" s="493"/>
      <c r="D30" s="492"/>
      <c r="E30" s="492"/>
      <c r="F30" s="492"/>
      <c r="G30" s="479"/>
      <c r="H30" s="495"/>
      <c r="I30" s="201">
        <v>2021</v>
      </c>
      <c r="J30" s="203">
        <v>2022</v>
      </c>
      <c r="L30" s="500"/>
      <c r="M30" s="492"/>
      <c r="N30" s="492"/>
      <c r="O30" s="492"/>
      <c r="P30" s="492"/>
      <c r="Q30" s="501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17">SUM(C32:C44)</f>
        <v>251533440</v>
      </c>
      <c r="D31" s="14">
        <f t="shared" si="17"/>
        <v>288451381</v>
      </c>
      <c r="E31" s="14">
        <f t="shared" si="17"/>
        <v>313935902</v>
      </c>
      <c r="F31" s="14">
        <f t="shared" si="17"/>
        <v>351270524</v>
      </c>
      <c r="G31" s="14">
        <f t="shared" si="17"/>
        <v>187039707</v>
      </c>
      <c r="H31" s="130">
        <f t="shared" si="17"/>
        <v>169258173</v>
      </c>
      <c r="I31" s="217">
        <f t="shared" ref="I31:J31" si="18">SUM(I32:I44)</f>
        <v>10606596</v>
      </c>
      <c r="J31" s="216">
        <f t="shared" si="18"/>
        <v>62065092</v>
      </c>
      <c r="L31" s="82">
        <f t="shared" ref="L31:S31" si="19">C31/C48</f>
        <v>0.54553688503952369</v>
      </c>
      <c r="M31" s="21">
        <f t="shared" si="19"/>
        <v>0.55703591779368744</v>
      </c>
      <c r="N31" s="21">
        <f t="shared" si="19"/>
        <v>0.58498826793826098</v>
      </c>
      <c r="O31" s="21">
        <f t="shared" si="19"/>
        <v>0.59688823478782804</v>
      </c>
      <c r="P31" s="21">
        <f t="shared" si="19"/>
        <v>0.58181254313908493</v>
      </c>
      <c r="Q31" s="22">
        <f t="shared" si="19"/>
        <v>0.60335731223895073</v>
      </c>
      <c r="R31" s="12">
        <f t="shared" si="19"/>
        <v>0.55650834196171861</v>
      </c>
      <c r="S31" s="22">
        <f t="shared" si="19"/>
        <v>0.57064387372622782</v>
      </c>
      <c r="U31" s="122">
        <f>(J31-I31)/I31</f>
        <v>4.8515561448743778</v>
      </c>
      <c r="V31" s="121">
        <f>(S31-R31)*100</f>
        <v>1.4135531764509213</v>
      </c>
    </row>
    <row r="32" spans="1:32" ht="20.100000000000001" customHeight="1" x14ac:dyDescent="0.25">
      <c r="A32" s="56"/>
      <c r="B32" s="3" t="s">
        <v>10</v>
      </c>
      <c r="C32" s="15">
        <v>39218341</v>
      </c>
      <c r="D32" s="48">
        <v>48114799</v>
      </c>
      <c r="E32" s="48">
        <v>49046966</v>
      </c>
      <c r="F32" s="48">
        <v>53546141</v>
      </c>
      <c r="G32" s="48">
        <v>29556331</v>
      </c>
      <c r="H32" s="17">
        <v>27305616</v>
      </c>
      <c r="I32" s="15">
        <v>1899933</v>
      </c>
      <c r="J32" s="204">
        <v>8785005</v>
      </c>
      <c r="L32" s="115">
        <f>C32/$C$31</f>
        <v>0.15591700650219709</v>
      </c>
      <c r="M32" s="23">
        <f>D32/$D$31</f>
        <v>0.16680384345256438</v>
      </c>
      <c r="N32" s="23">
        <f>E32/$E$31</f>
        <v>0.15623242097362919</v>
      </c>
      <c r="O32" s="23">
        <f>F32/$F$31</f>
        <v>0.15243562252322657</v>
      </c>
      <c r="P32" s="23">
        <f>G32/$G$31</f>
        <v>0.15802169215331374</v>
      </c>
      <c r="Q32" s="24">
        <f>H32/$H$31</f>
        <v>0.1613252436560331</v>
      </c>
      <c r="R32" s="214">
        <f>I32/$I$31</f>
        <v>0.17912749764391894</v>
      </c>
      <c r="S32" s="24">
        <f>J32/$J$31</f>
        <v>0.14154502501986141</v>
      </c>
      <c r="U32" s="123">
        <f t="shared" ref="U32:U48" si="20">(J32-I32)/I32</f>
        <v>3.6238498936541448</v>
      </c>
      <c r="V32" s="124">
        <f t="shared" ref="V32:V48" si="21">(S32-R32)*100</f>
        <v>-3.7582472624057535</v>
      </c>
    </row>
    <row r="33" spans="1:22" ht="20.100000000000001" customHeight="1" x14ac:dyDescent="0.25">
      <c r="A33" s="57"/>
      <c r="B33" s="2" t="s">
        <v>18</v>
      </c>
      <c r="C33" s="15">
        <v>1924359</v>
      </c>
      <c r="D33" s="48">
        <v>2915898</v>
      </c>
      <c r="E33" s="48">
        <v>1715135</v>
      </c>
      <c r="F33" s="48">
        <v>1891261</v>
      </c>
      <c r="G33" s="48">
        <v>999405</v>
      </c>
      <c r="H33" s="17">
        <v>823510</v>
      </c>
      <c r="I33" s="15">
        <v>69669</v>
      </c>
      <c r="J33" s="204">
        <v>301197</v>
      </c>
      <c r="K33" s="2"/>
      <c r="L33" s="115">
        <f t="shared" ref="L33:L44" si="22">C33/$C$31</f>
        <v>7.6505096101735018E-3</v>
      </c>
      <c r="M33" s="23">
        <f t="shared" ref="M33:M44" si="23">D33/$D$31</f>
        <v>1.010880235653994E-2</v>
      </c>
      <c r="N33" s="23">
        <f t="shared" ref="N33:N44" si="24">E33/$E$31</f>
        <v>5.4633286255995018E-3</v>
      </c>
      <c r="O33" s="23">
        <f t="shared" ref="O33:O44" si="25">F33/$F$31</f>
        <v>5.384058356117577E-3</v>
      </c>
      <c r="P33" s="23">
        <f t="shared" ref="P33:P44" si="26">G33/$G$31</f>
        <v>5.3432771898001318E-3</v>
      </c>
      <c r="Q33" s="24">
        <f t="shared" ref="Q33:Q44" si="27">H33/$H$31</f>
        <v>4.8654075924593606E-3</v>
      </c>
      <c r="R33" s="214">
        <f t="shared" ref="R33:R44" si="28">I33/$I$31</f>
        <v>6.5684598527180633E-3</v>
      </c>
      <c r="S33" s="24">
        <f t="shared" ref="S33:S44" si="29">J33/$J$31</f>
        <v>4.8529211879682708E-3</v>
      </c>
      <c r="T33" s="2"/>
      <c r="U33" s="123">
        <f t="shared" si="20"/>
        <v>3.3232571157903803</v>
      </c>
      <c r="V33" s="124">
        <f t="shared" si="21"/>
        <v>-0.17155386647497925</v>
      </c>
    </row>
    <row r="34" spans="1:22" ht="20.100000000000001" customHeight="1" x14ac:dyDescent="0.25">
      <c r="A34" s="57"/>
      <c r="B34" s="2" t="s">
        <v>15</v>
      </c>
      <c r="C34" s="15">
        <v>45568148</v>
      </c>
      <c r="D34" s="48">
        <v>61332118</v>
      </c>
      <c r="E34" s="48">
        <v>64429780</v>
      </c>
      <c r="F34" s="48">
        <v>74767147</v>
      </c>
      <c r="G34" s="48">
        <v>44240397</v>
      </c>
      <c r="H34" s="17">
        <v>41900713</v>
      </c>
      <c r="I34" s="15">
        <v>2400285</v>
      </c>
      <c r="J34" s="204">
        <v>15749489</v>
      </c>
      <c r="K34" s="2"/>
      <c r="L34" s="115">
        <f t="shared" si="22"/>
        <v>0.181161391503253</v>
      </c>
      <c r="M34" s="23">
        <f t="shared" si="23"/>
        <v>0.21262549614903734</v>
      </c>
      <c r="N34" s="23">
        <f t="shared" si="24"/>
        <v>0.20523227700156449</v>
      </c>
      <c r="O34" s="23">
        <f t="shared" si="25"/>
        <v>0.21284776800685959</v>
      </c>
      <c r="P34" s="23">
        <f t="shared" si="26"/>
        <v>0.23652943917411076</v>
      </c>
      <c r="Q34" s="24">
        <f t="shared" si="27"/>
        <v>0.24755503534827827</v>
      </c>
      <c r="R34" s="214">
        <f t="shared" si="28"/>
        <v>0.22630116203162637</v>
      </c>
      <c r="S34" s="24">
        <f t="shared" si="29"/>
        <v>0.25375760338839104</v>
      </c>
      <c r="T34" s="2"/>
      <c r="U34" s="123">
        <f t="shared" si="20"/>
        <v>5.5615079042697015</v>
      </c>
      <c r="V34" s="124">
        <f t="shared" si="21"/>
        <v>2.7456441356764669</v>
      </c>
    </row>
    <row r="35" spans="1:22" ht="20.100000000000001" customHeight="1" x14ac:dyDescent="0.25">
      <c r="A35" s="57"/>
      <c r="B35" s="2" t="s">
        <v>8</v>
      </c>
      <c r="C35" s="15">
        <v>253854</v>
      </c>
      <c r="D35" s="48">
        <v>145443</v>
      </c>
      <c r="E35" s="48">
        <v>425755</v>
      </c>
      <c r="F35" s="48">
        <v>319658</v>
      </c>
      <c r="G35" s="48">
        <v>70775</v>
      </c>
      <c r="H35" s="17">
        <v>22910</v>
      </c>
      <c r="I35" s="15">
        <v>980</v>
      </c>
      <c r="J35" s="204">
        <v>8913</v>
      </c>
      <c r="K35" s="2"/>
      <c r="L35" s="115">
        <f t="shared" si="22"/>
        <v>1.0092256520643935E-3</v>
      </c>
      <c r="M35" s="23">
        <f t="shared" si="23"/>
        <v>5.0422015486901062E-4</v>
      </c>
      <c r="N35" s="23">
        <f t="shared" si="24"/>
        <v>1.3561844863477896E-3</v>
      </c>
      <c r="O35" s="23">
        <f t="shared" si="25"/>
        <v>9.1000519018783366E-4</v>
      </c>
      <c r="P35" s="23">
        <f t="shared" si="26"/>
        <v>3.7839558848325183E-4</v>
      </c>
      <c r="Q35" s="24">
        <f t="shared" si="27"/>
        <v>1.3535535445015112E-4</v>
      </c>
      <c r="R35" s="214">
        <f t="shared" si="28"/>
        <v>9.2395335883444605E-5</v>
      </c>
      <c r="S35" s="24">
        <f t="shared" si="29"/>
        <v>1.4360729538594739E-4</v>
      </c>
      <c r="T35" s="2"/>
      <c r="U35" s="123">
        <f t="shared" si="20"/>
        <v>8.0948979591836743</v>
      </c>
      <c r="V35" s="124">
        <f t="shared" si="21"/>
        <v>5.121195950250278E-3</v>
      </c>
    </row>
    <row r="36" spans="1:22" ht="20.100000000000001" customHeight="1" x14ac:dyDescent="0.25">
      <c r="A36" s="57"/>
      <c r="B36" s="2" t="s">
        <v>16</v>
      </c>
      <c r="C36" s="15">
        <v>297926</v>
      </c>
      <c r="D36" s="48">
        <v>132592</v>
      </c>
      <c r="E36" s="48">
        <v>130092</v>
      </c>
      <c r="F36" s="48">
        <v>197628</v>
      </c>
      <c r="G36" s="48">
        <v>411712</v>
      </c>
      <c r="H36" s="17">
        <v>169419</v>
      </c>
      <c r="I36" s="15">
        <v>15758</v>
      </c>
      <c r="J36" s="204">
        <v>37480</v>
      </c>
      <c r="K36" s="2"/>
      <c r="L36" s="115">
        <f t="shared" si="22"/>
        <v>1.1844389358329453E-3</v>
      </c>
      <c r="M36" s="23">
        <f t="shared" si="23"/>
        <v>4.5966845275738165E-4</v>
      </c>
      <c r="N36" s="23">
        <f t="shared" si="24"/>
        <v>4.1439032353808326E-4</v>
      </c>
      <c r="O36" s="23">
        <f t="shared" si="25"/>
        <v>5.6260911889094347E-4</v>
      </c>
      <c r="P36" s="23">
        <f t="shared" si="26"/>
        <v>2.2012010529935231E-3</v>
      </c>
      <c r="Q36" s="24">
        <f t="shared" si="27"/>
        <v>1.000950187498479E-3</v>
      </c>
      <c r="R36" s="214">
        <f t="shared" si="28"/>
        <v>1.485679288623796E-3</v>
      </c>
      <c r="S36" s="24">
        <f t="shared" si="29"/>
        <v>6.0388213071528194E-4</v>
      </c>
      <c r="T36" s="2"/>
      <c r="U36" s="123">
        <f t="shared" si="20"/>
        <v>1.3784744256885391</v>
      </c>
      <c r="V36" s="124">
        <f t="shared" si="21"/>
        <v>-8.8179715790851404E-2</v>
      </c>
    </row>
    <row r="37" spans="1:22" ht="20.100000000000001" customHeight="1" x14ac:dyDescent="0.25">
      <c r="A37" s="57"/>
      <c r="B37" s="2" t="s">
        <v>13</v>
      </c>
      <c r="C37" s="15">
        <v>450437</v>
      </c>
      <c r="D37" s="48">
        <v>664202</v>
      </c>
      <c r="E37" s="48">
        <v>1193621</v>
      </c>
      <c r="F37" s="48">
        <v>878489</v>
      </c>
      <c r="G37" s="48">
        <v>374089</v>
      </c>
      <c r="H37" s="17">
        <v>476828</v>
      </c>
      <c r="I37" s="15">
        <v>29895</v>
      </c>
      <c r="J37" s="204">
        <v>228630</v>
      </c>
      <c r="K37" s="2"/>
      <c r="L37" s="115">
        <f t="shared" si="22"/>
        <v>1.7907638841181514E-3</v>
      </c>
      <c r="M37" s="23">
        <f t="shared" si="23"/>
        <v>2.3026480154033305E-3</v>
      </c>
      <c r="N37" s="23">
        <f t="shared" si="24"/>
        <v>3.8021169047431852E-3</v>
      </c>
      <c r="O37" s="23">
        <f t="shared" si="25"/>
        <v>2.5008901686268442E-3</v>
      </c>
      <c r="P37" s="23">
        <f t="shared" si="26"/>
        <v>2.0000512511495756E-3</v>
      </c>
      <c r="Q37" s="24">
        <f t="shared" si="27"/>
        <v>2.8171638128222025E-3</v>
      </c>
      <c r="R37" s="214">
        <f t="shared" si="28"/>
        <v>2.818529149219976E-3</v>
      </c>
      <c r="S37" s="24">
        <f t="shared" si="29"/>
        <v>3.683713221596449E-3</v>
      </c>
      <c r="T37" s="2"/>
      <c r="U37" s="123">
        <f t="shared" si="20"/>
        <v>6.6477671851480178</v>
      </c>
      <c r="V37" s="124">
        <f t="shared" si="21"/>
        <v>8.651840723764731E-2</v>
      </c>
    </row>
    <row r="38" spans="1:22" ht="20.100000000000001" customHeight="1" x14ac:dyDescent="0.25">
      <c r="A38" s="57"/>
      <c r="B38" s="2" t="s">
        <v>17</v>
      </c>
      <c r="C38" s="15">
        <v>22521987</v>
      </c>
      <c r="D38" s="48">
        <v>17563156</v>
      </c>
      <c r="E38" s="48">
        <v>16636857</v>
      </c>
      <c r="F38" s="48">
        <v>17822821</v>
      </c>
      <c r="G38" s="48">
        <v>9399875</v>
      </c>
      <c r="H38" s="17">
        <v>7266805</v>
      </c>
      <c r="I38" s="15">
        <v>476303</v>
      </c>
      <c r="J38" s="204">
        <v>3039737</v>
      </c>
      <c r="K38" s="2"/>
      <c r="L38" s="115">
        <f t="shared" si="22"/>
        <v>8.9538738865098805E-2</v>
      </c>
      <c r="M38" s="23">
        <f t="shared" si="23"/>
        <v>6.0887751478645197E-2</v>
      </c>
      <c r="N38" s="23">
        <f t="shared" si="24"/>
        <v>5.2994438973086935E-2</v>
      </c>
      <c r="O38" s="23">
        <f t="shared" si="25"/>
        <v>5.0738162704480151E-2</v>
      </c>
      <c r="P38" s="23">
        <f t="shared" si="26"/>
        <v>5.0256040018283391E-2</v>
      </c>
      <c r="Q38" s="24">
        <f t="shared" si="27"/>
        <v>4.2933259122441315E-2</v>
      </c>
      <c r="R38" s="214">
        <f t="shared" si="28"/>
        <v>4.4906301701318686E-2</v>
      </c>
      <c r="S38" s="24">
        <f t="shared" si="29"/>
        <v>4.8976597021720358E-2</v>
      </c>
      <c r="T38" s="2"/>
      <c r="U38" s="123">
        <f t="shared" si="20"/>
        <v>5.381939647661258</v>
      </c>
      <c r="V38" s="124">
        <f t="shared" si="21"/>
        <v>0.40702953204016723</v>
      </c>
    </row>
    <row r="39" spans="1:22" ht="20.100000000000001" customHeight="1" x14ac:dyDescent="0.25">
      <c r="A39" s="57"/>
      <c r="B39" s="2" t="s">
        <v>14</v>
      </c>
      <c r="C39" s="15">
        <v>1028353</v>
      </c>
      <c r="D39" s="48">
        <v>1315033</v>
      </c>
      <c r="E39" s="48">
        <v>2781088</v>
      </c>
      <c r="F39" s="48">
        <v>4402111</v>
      </c>
      <c r="G39" s="48">
        <v>3599185</v>
      </c>
      <c r="H39" s="17">
        <v>2632770</v>
      </c>
      <c r="I39" s="15">
        <v>185381</v>
      </c>
      <c r="J39" s="204">
        <v>791065</v>
      </c>
      <c r="K39" s="2"/>
      <c r="L39" s="115">
        <f t="shared" si="22"/>
        <v>4.0883351334915947E-3</v>
      </c>
      <c r="M39" s="23">
        <f t="shared" si="23"/>
        <v>4.5589415985496703E-3</v>
      </c>
      <c r="N39" s="23">
        <f t="shared" si="24"/>
        <v>8.8587765282098895E-3</v>
      </c>
      <c r="O39" s="23">
        <f t="shared" si="25"/>
        <v>1.2531968096474841E-2</v>
      </c>
      <c r="P39" s="23">
        <f t="shared" si="26"/>
        <v>1.9242892633487711E-2</v>
      </c>
      <c r="Q39" s="24">
        <f t="shared" si="27"/>
        <v>1.5554758469477277E-2</v>
      </c>
      <c r="R39" s="214">
        <f t="shared" si="28"/>
        <v>1.747789771572331E-2</v>
      </c>
      <c r="S39" s="24">
        <f t="shared" si="29"/>
        <v>1.274573152973011E-2</v>
      </c>
      <c r="T39" s="2"/>
      <c r="U39" s="123">
        <f t="shared" si="20"/>
        <v>3.2672388216699662</v>
      </c>
      <c r="V39" s="124">
        <f t="shared" si="21"/>
        <v>-0.47321661859931996</v>
      </c>
    </row>
    <row r="40" spans="1:22" ht="20.100000000000001" customHeight="1" x14ac:dyDescent="0.25">
      <c r="A40" s="57"/>
      <c r="B40" s="2" t="s">
        <v>9</v>
      </c>
      <c r="C40" s="15">
        <v>7851825</v>
      </c>
      <c r="D40" s="48">
        <v>8951873</v>
      </c>
      <c r="E40" s="48">
        <v>10247540</v>
      </c>
      <c r="F40" s="48">
        <v>8485256</v>
      </c>
      <c r="G40" s="48">
        <v>3393417</v>
      </c>
      <c r="H40" s="17">
        <v>6629166</v>
      </c>
      <c r="I40" s="15">
        <v>228725</v>
      </c>
      <c r="J40" s="204">
        <v>2967821</v>
      </c>
      <c r="K40" s="2"/>
      <c r="L40" s="115">
        <f t="shared" si="22"/>
        <v>3.121582959307518E-2</v>
      </c>
      <c r="M40" s="23">
        <f t="shared" si="23"/>
        <v>3.1034252527984949E-2</v>
      </c>
      <c r="N40" s="23">
        <f t="shared" si="24"/>
        <v>3.2642141069930894E-2</v>
      </c>
      <c r="O40" s="23">
        <f t="shared" si="25"/>
        <v>2.4155900994414208E-2</v>
      </c>
      <c r="P40" s="23">
        <f t="shared" si="26"/>
        <v>1.814276259532421E-2</v>
      </c>
      <c r="Q40" s="24">
        <f t="shared" si="27"/>
        <v>3.9166002341287233E-2</v>
      </c>
      <c r="R40" s="214">
        <f t="shared" si="28"/>
        <v>2.156441142851109E-2</v>
      </c>
      <c r="S40" s="24">
        <f t="shared" si="29"/>
        <v>4.7817878043264643E-2</v>
      </c>
      <c r="T40" s="2"/>
      <c r="U40" s="123">
        <f t="shared" si="20"/>
        <v>11.975498961635152</v>
      </c>
      <c r="V40" s="124">
        <f t="shared" si="21"/>
        <v>2.6253466614753553</v>
      </c>
    </row>
    <row r="41" spans="1:22" ht="20.100000000000001" customHeight="1" x14ac:dyDescent="0.25">
      <c r="A41" s="57"/>
      <c r="B41" s="2" t="s">
        <v>12</v>
      </c>
      <c r="C41" s="15">
        <v>9409422</v>
      </c>
      <c r="D41" s="48">
        <v>10124791</v>
      </c>
      <c r="E41" s="48">
        <v>9134337</v>
      </c>
      <c r="F41" s="48">
        <v>17452801</v>
      </c>
      <c r="G41" s="48">
        <v>10781989</v>
      </c>
      <c r="H41" s="17">
        <v>9303515</v>
      </c>
      <c r="I41" s="15">
        <v>653162</v>
      </c>
      <c r="J41" s="204">
        <v>3945539</v>
      </c>
      <c r="K41" s="2"/>
      <c r="L41" s="115">
        <f t="shared" si="22"/>
        <v>3.7408234865312542E-2</v>
      </c>
      <c r="M41" s="23">
        <f t="shared" si="23"/>
        <v>3.5100511444595923E-2</v>
      </c>
      <c r="N41" s="23">
        <f t="shared" si="24"/>
        <v>2.9096184736462541E-2</v>
      </c>
      <c r="O41" s="23">
        <f t="shared" si="25"/>
        <v>4.9684786532216973E-2</v>
      </c>
      <c r="P41" s="23">
        <f t="shared" si="26"/>
        <v>5.7645454930059313E-2</v>
      </c>
      <c r="Q41" s="24">
        <f t="shared" si="27"/>
        <v>5.4966415122535917E-2</v>
      </c>
      <c r="R41" s="214">
        <f t="shared" si="28"/>
        <v>6.1580737118675961E-2</v>
      </c>
      <c r="S41" s="24">
        <f t="shared" si="29"/>
        <v>6.3570984475460057E-2</v>
      </c>
      <c r="T41" s="2"/>
      <c r="U41" s="123">
        <f t="shared" si="20"/>
        <v>5.0406744421751419</v>
      </c>
      <c r="V41" s="124">
        <f t="shared" si="21"/>
        <v>0.19902473567840959</v>
      </c>
    </row>
    <row r="42" spans="1:22" ht="20.100000000000001" customHeight="1" x14ac:dyDescent="0.25">
      <c r="A42" s="57"/>
      <c r="B42" s="2" t="s">
        <v>11</v>
      </c>
      <c r="C42" s="15">
        <v>15620227</v>
      </c>
      <c r="D42" s="48">
        <v>15852269</v>
      </c>
      <c r="E42" s="48">
        <v>16954742</v>
      </c>
      <c r="F42" s="48">
        <v>23629836</v>
      </c>
      <c r="G42" s="48">
        <v>12564521</v>
      </c>
      <c r="H42" s="17">
        <v>11170767</v>
      </c>
      <c r="I42" s="15">
        <v>748816</v>
      </c>
      <c r="J42" s="204">
        <v>4310567</v>
      </c>
      <c r="K42" s="2"/>
      <c r="L42" s="115">
        <f t="shared" si="22"/>
        <v>6.2100001494831067E-2</v>
      </c>
      <c r="M42" s="23">
        <f t="shared" si="23"/>
        <v>5.4956467689783739E-2</v>
      </c>
      <c r="N42" s="23">
        <f t="shared" si="24"/>
        <v>5.4007018286172319E-2</v>
      </c>
      <c r="O42" s="23">
        <f t="shared" si="25"/>
        <v>6.7269623795704531E-2</v>
      </c>
      <c r="P42" s="23">
        <f t="shared" si="26"/>
        <v>6.7175687994421418E-2</v>
      </c>
      <c r="Q42" s="24">
        <f t="shared" si="27"/>
        <v>6.5998390517898353E-2</v>
      </c>
      <c r="R42" s="214">
        <f t="shared" si="28"/>
        <v>7.0599087586630055E-2</v>
      </c>
      <c r="S42" s="24">
        <f t="shared" si="29"/>
        <v>6.9452358179054985E-2</v>
      </c>
      <c r="T42" s="2"/>
      <c r="U42" s="123">
        <f t="shared" si="20"/>
        <v>4.7565102775581716</v>
      </c>
      <c r="V42" s="124">
        <f t="shared" si="21"/>
        <v>-0.114672940757507</v>
      </c>
    </row>
    <row r="43" spans="1:22" ht="20.100000000000001" customHeight="1" x14ac:dyDescent="0.25">
      <c r="A43" s="57"/>
      <c r="B43" s="2" t="s">
        <v>6</v>
      </c>
      <c r="C43" s="15">
        <v>104024643</v>
      </c>
      <c r="D43" s="48">
        <v>116913448</v>
      </c>
      <c r="E43" s="48">
        <v>134343737</v>
      </c>
      <c r="F43" s="48">
        <v>142506463</v>
      </c>
      <c r="G43" s="48">
        <v>69368983</v>
      </c>
      <c r="H43" s="17">
        <v>59730239</v>
      </c>
      <c r="I43" s="15">
        <v>3818621</v>
      </c>
      <c r="J43" s="204">
        <v>21390187</v>
      </c>
      <c r="K43" s="2"/>
      <c r="L43" s="115">
        <f t="shared" si="22"/>
        <v>0.41356188266657506</v>
      </c>
      <c r="M43" s="23">
        <f t="shared" si="23"/>
        <v>0.40531422520733223</v>
      </c>
      <c r="N43" s="23">
        <f t="shared" si="24"/>
        <v>0.42793365188286109</v>
      </c>
      <c r="O43" s="23">
        <f t="shared" si="25"/>
        <v>0.40568864525621284</v>
      </c>
      <c r="P43" s="23">
        <f t="shared" si="26"/>
        <v>0.37087837717795397</v>
      </c>
      <c r="Q43" s="24">
        <f t="shared" si="27"/>
        <v>0.35289426762275167</v>
      </c>
      <c r="R43" s="214">
        <f t="shared" si="28"/>
        <v>0.36002323459854602</v>
      </c>
      <c r="S43" s="24">
        <f t="shared" si="29"/>
        <v>0.34464118735214311</v>
      </c>
      <c r="T43" s="2"/>
      <c r="U43" s="123">
        <f t="shared" si="20"/>
        <v>4.6015475219981248</v>
      </c>
      <c r="V43" s="124">
        <f t="shared" si="21"/>
        <v>-1.5382047246402908</v>
      </c>
    </row>
    <row r="44" spans="1:22" ht="20.100000000000001" customHeight="1" thickBot="1" x14ac:dyDescent="0.3">
      <c r="A44" s="57"/>
      <c r="B44" s="2" t="s">
        <v>7</v>
      </c>
      <c r="C44" s="58">
        <v>3363918</v>
      </c>
      <c r="D44" s="60">
        <v>4425759</v>
      </c>
      <c r="E44" s="60">
        <v>6896252</v>
      </c>
      <c r="F44" s="48">
        <v>5370912</v>
      </c>
      <c r="G44" s="48">
        <v>2279028</v>
      </c>
      <c r="H44" s="17">
        <v>1825915</v>
      </c>
      <c r="I44" s="15">
        <v>79068</v>
      </c>
      <c r="J44" s="204">
        <v>509462</v>
      </c>
      <c r="L44" s="115">
        <f t="shared" si="22"/>
        <v>1.3373641293976658E-2</v>
      </c>
      <c r="M44" s="23">
        <f t="shared" si="23"/>
        <v>1.5343171471936895E-2</v>
      </c>
      <c r="N44" s="23">
        <f t="shared" si="24"/>
        <v>2.1967070207854086E-2</v>
      </c>
      <c r="O44" s="23">
        <f t="shared" si="25"/>
        <v>1.5289959256587098E-2</v>
      </c>
      <c r="P44" s="23">
        <f t="shared" si="26"/>
        <v>1.2184728240618982E-2</v>
      </c>
      <c r="Q44" s="24">
        <f t="shared" si="27"/>
        <v>1.0787750852066683E-2</v>
      </c>
      <c r="R44" s="214">
        <f t="shared" si="28"/>
        <v>7.4546065486042834E-3</v>
      </c>
      <c r="S44" s="24">
        <f t="shared" si="29"/>
        <v>8.2085111547083502E-3</v>
      </c>
      <c r="U44" s="125">
        <f t="shared" si="20"/>
        <v>5.4433399099509288</v>
      </c>
      <c r="V44" s="126">
        <f t="shared" si="21"/>
        <v>7.5390460610406676E-2</v>
      </c>
    </row>
    <row r="45" spans="1:22" ht="20.100000000000001" customHeight="1" thickBot="1" x14ac:dyDescent="0.3">
      <c r="A45" s="10" t="s">
        <v>48</v>
      </c>
      <c r="B45" s="11"/>
      <c r="C45" s="18">
        <f>C46+C47</f>
        <v>209541598</v>
      </c>
      <c r="D45" s="49">
        <f>D46+D47</f>
        <v>229381261</v>
      </c>
      <c r="E45" s="49">
        <f>E46+E47</f>
        <v>222717428</v>
      </c>
      <c r="F45" s="49">
        <f>F46+F47</f>
        <v>237232488</v>
      </c>
      <c r="G45" s="49">
        <f>G46+G47</f>
        <v>134437905</v>
      </c>
      <c r="H45" s="20">
        <f t="shared" ref="H45:J45" si="30">H46+H47</f>
        <v>111269086</v>
      </c>
      <c r="I45" s="18">
        <f t="shared" si="30"/>
        <v>8452590</v>
      </c>
      <c r="J45" s="188">
        <f t="shared" si="30"/>
        <v>46698175</v>
      </c>
      <c r="L45" s="25">
        <f t="shared" ref="L45:S45" si="31">C45/C48</f>
        <v>0.45446311496047637</v>
      </c>
      <c r="M45" s="26">
        <f t="shared" si="31"/>
        <v>0.4429640822063125</v>
      </c>
      <c r="N45" s="26">
        <f t="shared" si="31"/>
        <v>0.41501173206173902</v>
      </c>
      <c r="O45" s="26">
        <f t="shared" si="31"/>
        <v>0.40311176521217196</v>
      </c>
      <c r="P45" s="26">
        <f t="shared" si="31"/>
        <v>0.41818745686091507</v>
      </c>
      <c r="Q45" s="27">
        <f t="shared" si="31"/>
        <v>0.39664268776104927</v>
      </c>
      <c r="R45" s="218">
        <f t="shared" si="31"/>
        <v>0.44349165803828139</v>
      </c>
      <c r="S45" s="27">
        <f t="shared" si="31"/>
        <v>0.42935612627377218</v>
      </c>
      <c r="U45" s="82">
        <f t="shared" si="20"/>
        <v>4.5247178675411917</v>
      </c>
      <c r="V45" s="121">
        <f t="shared" si="21"/>
        <v>-1.4135531764509213</v>
      </c>
    </row>
    <row r="46" spans="1:22" ht="20.100000000000001" customHeight="1" x14ac:dyDescent="0.25">
      <c r="A46" s="57"/>
      <c r="B46" s="2" t="s">
        <v>4</v>
      </c>
      <c r="C46" s="15">
        <v>1132602</v>
      </c>
      <c r="D46" s="48">
        <v>1008306</v>
      </c>
      <c r="E46" s="48">
        <v>391823</v>
      </c>
      <c r="F46" s="48">
        <v>719973</v>
      </c>
      <c r="G46" s="48">
        <v>928991</v>
      </c>
      <c r="H46" s="17">
        <v>1314343</v>
      </c>
      <c r="I46" s="15">
        <v>83308</v>
      </c>
      <c r="J46" s="204">
        <v>409877</v>
      </c>
      <c r="K46" s="2"/>
      <c r="L46" s="120">
        <f t="shared" ref="L46:S46" si="32">C46/C45</f>
        <v>5.4051415604838516E-3</v>
      </c>
      <c r="M46" s="50">
        <f t="shared" si="32"/>
        <v>4.3957644822608241E-3</v>
      </c>
      <c r="N46" s="50">
        <f t="shared" si="32"/>
        <v>1.7592830678701983E-3</v>
      </c>
      <c r="O46" s="50">
        <f t="shared" si="32"/>
        <v>3.034883653877963E-3</v>
      </c>
      <c r="P46" s="50">
        <f t="shared" si="32"/>
        <v>6.9101865281224074E-3</v>
      </c>
      <c r="Q46" s="28">
        <f t="shared" si="32"/>
        <v>1.1812292589515834E-2</v>
      </c>
      <c r="R46" s="50">
        <f t="shared" si="32"/>
        <v>9.8559139861273282E-3</v>
      </c>
      <c r="S46" s="28">
        <f t="shared" si="32"/>
        <v>8.7771524261922446E-3</v>
      </c>
      <c r="T46" s="2"/>
      <c r="U46" s="127">
        <f t="shared" si="20"/>
        <v>3.9200196859845393</v>
      </c>
      <c r="V46" s="128">
        <f t="shared" si="21"/>
        <v>-0.10787615599350836</v>
      </c>
    </row>
    <row r="47" spans="1:22" ht="20.100000000000001" customHeight="1" thickBot="1" x14ac:dyDescent="0.3">
      <c r="A47" s="57"/>
      <c r="B47" s="2" t="s">
        <v>3</v>
      </c>
      <c r="C47" s="58">
        <v>208408996</v>
      </c>
      <c r="D47" s="48">
        <v>228372955</v>
      </c>
      <c r="E47" s="48">
        <v>222325605</v>
      </c>
      <c r="F47" s="48">
        <v>236512515</v>
      </c>
      <c r="G47" s="48">
        <v>133508914</v>
      </c>
      <c r="H47" s="59">
        <v>109954743</v>
      </c>
      <c r="I47" s="15">
        <v>8369282</v>
      </c>
      <c r="J47" s="204">
        <v>46288298</v>
      </c>
      <c r="L47" s="120">
        <f t="shared" ref="L47:S47" si="33">C47/C45</f>
        <v>0.99459485843951612</v>
      </c>
      <c r="M47" s="50">
        <f t="shared" si="33"/>
        <v>0.99560423551773913</v>
      </c>
      <c r="N47" s="50">
        <f t="shared" si="33"/>
        <v>0.99824071693212979</v>
      </c>
      <c r="O47" s="50">
        <f t="shared" si="33"/>
        <v>0.99696511634612206</v>
      </c>
      <c r="P47" s="50">
        <f t="shared" si="33"/>
        <v>0.99308981347187764</v>
      </c>
      <c r="Q47" s="131">
        <f t="shared" si="33"/>
        <v>0.98818770741048412</v>
      </c>
      <c r="R47" s="215">
        <f t="shared" si="33"/>
        <v>0.99014408601387272</v>
      </c>
      <c r="S47" s="131">
        <f t="shared" si="33"/>
        <v>0.99122284757380774</v>
      </c>
      <c r="U47" s="129">
        <f t="shared" si="20"/>
        <v>4.530737045304484</v>
      </c>
      <c r="V47" s="126">
        <f t="shared" si="21"/>
        <v>0.10787615599350264</v>
      </c>
    </row>
    <row r="48" spans="1:22" ht="20.100000000000001" customHeight="1" thickBot="1" x14ac:dyDescent="0.3">
      <c r="A48" s="93" t="s">
        <v>5</v>
      </c>
      <c r="B48" s="119"/>
      <c r="C48" s="102">
        <f>C31+C45</f>
        <v>461075038</v>
      </c>
      <c r="D48" s="103">
        <f>D31+D45</f>
        <v>517832642</v>
      </c>
      <c r="E48" s="103">
        <f>E31+E45</f>
        <v>536653330</v>
      </c>
      <c r="F48" s="103">
        <f>F31+F45</f>
        <v>588503012</v>
      </c>
      <c r="G48" s="103">
        <f>G31+G45</f>
        <v>321477612</v>
      </c>
      <c r="H48" s="202">
        <f t="shared" ref="H48:J48" si="34">H31+H45</f>
        <v>280527259</v>
      </c>
      <c r="I48" s="206">
        <f t="shared" si="34"/>
        <v>19059186</v>
      </c>
      <c r="J48" s="205">
        <f t="shared" si="34"/>
        <v>108763267</v>
      </c>
      <c r="L48" s="108">
        <f>L31+L45</f>
        <v>1</v>
      </c>
      <c r="M48" s="104">
        <f>M31+M45</f>
        <v>1</v>
      </c>
      <c r="N48" s="104">
        <f>N31+N45</f>
        <v>1</v>
      </c>
      <c r="O48" s="104"/>
      <c r="P48" s="104">
        <f>P31+P45</f>
        <v>1</v>
      </c>
      <c r="Q48" s="210">
        <f t="shared" ref="Q48:S48" si="35">Q31+Q45</f>
        <v>1</v>
      </c>
      <c r="R48" s="219">
        <f t="shared" si="35"/>
        <v>1</v>
      </c>
      <c r="S48" s="104">
        <f t="shared" si="35"/>
        <v>1</v>
      </c>
      <c r="U48" s="112">
        <f t="shared" si="20"/>
        <v>4.7066060953495077</v>
      </c>
      <c r="V48" s="105">
        <f t="shared" si="21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U3</f>
        <v>VARIAÇÃO (JAN.-MAR)</v>
      </c>
    </row>
    <row r="52" spans="1:12" ht="15" customHeight="1" thickBot="1" x14ac:dyDescent="0.3"/>
    <row r="53" spans="1:12" ht="24" customHeight="1" x14ac:dyDescent="0.25">
      <c r="A53" s="474" t="s">
        <v>39</v>
      </c>
      <c r="B53" s="497"/>
      <c r="C53" s="476">
        <v>2016</v>
      </c>
      <c r="D53" s="478">
        <v>2017</v>
      </c>
      <c r="E53" s="478">
        <v>2018</v>
      </c>
      <c r="F53" s="488">
        <v>2019</v>
      </c>
      <c r="G53" s="478">
        <v>2020</v>
      </c>
      <c r="H53" s="494">
        <v>2021</v>
      </c>
      <c r="I53" s="484" t="str">
        <f>I5</f>
        <v>janeiro - março</v>
      </c>
      <c r="J53" s="485"/>
      <c r="L53" s="480" t="s">
        <v>91</v>
      </c>
    </row>
    <row r="54" spans="1:12" ht="20.100000000000001" customHeight="1" thickBot="1" x14ac:dyDescent="0.3">
      <c r="A54" s="498"/>
      <c r="B54" s="499"/>
      <c r="C54" s="493">
        <v>2016</v>
      </c>
      <c r="D54" s="492">
        <v>2017</v>
      </c>
      <c r="E54" s="492">
        <v>2018</v>
      </c>
      <c r="F54" s="496"/>
      <c r="G54" s="479"/>
      <c r="H54" s="495"/>
      <c r="I54" s="201">
        <v>2021</v>
      </c>
      <c r="J54" s="203">
        <v>2022</v>
      </c>
      <c r="L54" s="481"/>
    </row>
    <row r="55" spans="1:12" ht="20.100000000000001" customHeight="1" thickBot="1" x14ac:dyDescent="0.3">
      <c r="A55" s="8" t="s">
        <v>2</v>
      </c>
      <c r="B55" s="9"/>
      <c r="C55" s="132">
        <f>C31/C7</f>
        <v>9.8494977541431705</v>
      </c>
      <c r="D55" s="133">
        <f t="shared" ref="D55:H55" si="36">D31/D7</f>
        <v>10.411404658338641</v>
      </c>
      <c r="E55" s="133">
        <f>E31/E7</f>
        <v>10.813566770358026</v>
      </c>
      <c r="F55" s="133">
        <f>F31/F7</f>
        <v>10.404073383987129</v>
      </c>
      <c r="G55" s="133">
        <f>G31/G7</f>
        <v>10.469577695958263</v>
      </c>
      <c r="H55" s="137">
        <f t="shared" si="36"/>
        <v>10.599054228029409</v>
      </c>
      <c r="I55" s="220">
        <f t="shared" ref="I55:J55" si="37">I31/I7</f>
        <v>9.7651163904059395</v>
      </c>
      <c r="J55" s="221">
        <f t="shared" si="37"/>
        <v>10.716672088450357</v>
      </c>
      <c r="L55" s="30">
        <f>(J55-I55)/I55</f>
        <v>9.7444378541079651E-2</v>
      </c>
    </row>
    <row r="56" spans="1:12" ht="20.100000000000001" customHeight="1" x14ac:dyDescent="0.25">
      <c r="A56" s="56"/>
      <c r="B56" s="3" t="s">
        <v>10</v>
      </c>
      <c r="C56" s="138">
        <f t="shared" ref="C56:H71" si="38">C32/C8</f>
        <v>8.3407750570927028</v>
      </c>
      <c r="D56" s="139">
        <f t="shared" si="38"/>
        <v>8.3926113663102786</v>
      </c>
      <c r="E56" s="139">
        <f t="shared" si="38"/>
        <v>8.7688624445989944</v>
      </c>
      <c r="F56" s="139">
        <f t="shared" ref="F56" si="39">F32/F8</f>
        <v>8.861632720002369</v>
      </c>
      <c r="G56" s="139">
        <f t="shared" ref="G56" si="40">G32/G8</f>
        <v>8.7098588037958002</v>
      </c>
      <c r="H56" s="140">
        <f t="shared" si="38"/>
        <v>8.6654482526845467</v>
      </c>
      <c r="I56" s="138">
        <f t="shared" ref="I56:J56" si="41">I32/I8</f>
        <v>7.9582345500087959</v>
      </c>
      <c r="J56" s="222">
        <f t="shared" si="41"/>
        <v>8.6922241989009308</v>
      </c>
      <c r="L56" s="293">
        <f t="shared" ref="L56:L72" si="42">(J56-I56)/I56</f>
        <v>9.2230210642801888E-2</v>
      </c>
    </row>
    <row r="57" spans="1:12" ht="20.100000000000001" customHeight="1" x14ac:dyDescent="0.25">
      <c r="A57" s="57"/>
      <c r="B57" s="2" t="s">
        <v>18</v>
      </c>
      <c r="C57" s="138">
        <f t="shared" si="38"/>
        <v>5.2730976957792945</v>
      </c>
      <c r="D57" s="139">
        <f t="shared" si="38"/>
        <v>6.1131859492436869</v>
      </c>
      <c r="E57" s="139">
        <f t="shared" si="38"/>
        <v>5.6729808754556217</v>
      </c>
      <c r="F57" s="139">
        <f t="shared" ref="F57" si="43">F33/F9</f>
        <v>6.9424964576496411</v>
      </c>
      <c r="G57" s="139">
        <f t="shared" ref="G57" si="44">G33/G9</f>
        <v>6.4647493741631248</v>
      </c>
      <c r="H57" s="140">
        <f t="shared" si="38"/>
        <v>5.6507746991093359</v>
      </c>
      <c r="I57" s="138">
        <f t="shared" ref="I57:J57" si="45">I33/I9</f>
        <v>5.7572927857201881</v>
      </c>
      <c r="J57" s="222">
        <f t="shared" si="45"/>
        <v>5.3608080448518285</v>
      </c>
      <c r="L57" s="43">
        <f t="shared" si="42"/>
        <v>-6.886652383768993E-2</v>
      </c>
    </row>
    <row r="58" spans="1:12" ht="20.100000000000001" customHeight="1" x14ac:dyDescent="0.25">
      <c r="A58" s="57"/>
      <c r="B58" s="2" t="s">
        <v>15</v>
      </c>
      <c r="C58" s="138">
        <f t="shared" si="38"/>
        <v>13.142143378334337</v>
      </c>
      <c r="D58" s="139">
        <f t="shared" si="38"/>
        <v>14.005606159422275</v>
      </c>
      <c r="E58" s="139">
        <f t="shared" si="38"/>
        <v>15.710852034383059</v>
      </c>
      <c r="F58" s="139">
        <f t="shared" ref="F58" si="46">F34/F10</f>
        <v>16.516943049386594</v>
      </c>
      <c r="G58" s="139">
        <f t="shared" ref="G58" si="47">G34/G10</f>
        <v>16.82118789067847</v>
      </c>
      <c r="H58" s="140">
        <f t="shared" si="38"/>
        <v>16.07304672650546</v>
      </c>
      <c r="I58" s="138">
        <f t="shared" ref="I58:J58" si="48">I34/I10</f>
        <v>16.212117118638343</v>
      </c>
      <c r="J58" s="222">
        <f t="shared" si="48"/>
        <v>16.354235936458355</v>
      </c>
      <c r="L58" s="43">
        <f t="shared" si="42"/>
        <v>8.7662096677444401E-3</v>
      </c>
    </row>
    <row r="59" spans="1:12" ht="20.100000000000001" customHeight="1" x14ac:dyDescent="0.25">
      <c r="A59" s="57"/>
      <c r="B59" s="2" t="s">
        <v>8</v>
      </c>
      <c r="C59" s="138">
        <f t="shared" si="38"/>
        <v>6.3988203266787655</v>
      </c>
      <c r="D59" s="139">
        <f t="shared" si="38"/>
        <v>3.142810838843511</v>
      </c>
      <c r="E59" s="139">
        <f t="shared" si="38"/>
        <v>3.4584985053288277</v>
      </c>
      <c r="F59" s="139">
        <f t="shared" ref="F59" si="49">F35/F11</f>
        <v>2.8007500021904268</v>
      </c>
      <c r="G59" s="139">
        <f t="shared" ref="G59" si="50">G35/G11</f>
        <v>3.0593498746433818</v>
      </c>
      <c r="H59" s="140">
        <f t="shared" si="38"/>
        <v>7.2157480314960631</v>
      </c>
      <c r="I59" s="138">
        <f t="shared" ref="I59:J59" si="51">I35/I11</f>
        <v>23.902439024390244</v>
      </c>
      <c r="J59" s="222">
        <f t="shared" si="51"/>
        <v>8.3611632270168847</v>
      </c>
      <c r="L59" s="43">
        <f t="shared" si="42"/>
        <v>-0.65019623233908952</v>
      </c>
    </row>
    <row r="60" spans="1:12" ht="20.100000000000001" customHeight="1" x14ac:dyDescent="0.25">
      <c r="A60" s="57"/>
      <c r="B60" s="2" t="s">
        <v>16</v>
      </c>
      <c r="C60" s="138">
        <f t="shared" si="38"/>
        <v>13.75466297322253</v>
      </c>
      <c r="D60" s="139">
        <f t="shared" si="38"/>
        <v>10.495685902002691</v>
      </c>
      <c r="E60" s="139">
        <f t="shared" si="38"/>
        <v>12.950920856147336</v>
      </c>
      <c r="F60" s="139">
        <f t="shared" ref="F60" si="52">F36/F12</f>
        <v>10.068164450557848</v>
      </c>
      <c r="G60" s="139">
        <f t="shared" ref="G60" si="53">G36/G12</f>
        <v>9.1511891531451433</v>
      </c>
      <c r="H60" s="140">
        <f t="shared" si="38"/>
        <v>8.5986398010455254</v>
      </c>
      <c r="I60" s="138">
        <f t="shared" ref="I60:J60" si="54">I36/I12</f>
        <v>8.4994606256742173</v>
      </c>
      <c r="J60" s="222">
        <f t="shared" si="54"/>
        <v>8.4969394695080478</v>
      </c>
      <c r="L60" s="43">
        <f t="shared" si="42"/>
        <v>-2.9662543038953804E-4</v>
      </c>
    </row>
    <row r="61" spans="1:12" ht="20.100000000000001" customHeight="1" x14ac:dyDescent="0.25">
      <c r="A61" s="57"/>
      <c r="B61" s="2" t="s">
        <v>13</v>
      </c>
      <c r="C61" s="138">
        <f t="shared" si="38"/>
        <v>21.465735798703776</v>
      </c>
      <c r="D61" s="139">
        <f t="shared" si="38"/>
        <v>14.720789007092199</v>
      </c>
      <c r="E61" s="139">
        <f t="shared" si="38"/>
        <v>12.061285530956013</v>
      </c>
      <c r="F61" s="139">
        <f t="shared" ref="F61" si="55">F37/F13</f>
        <v>11.294826300496284</v>
      </c>
      <c r="G61" s="139">
        <f t="shared" ref="G61" si="56">G37/G13</f>
        <v>13.343641876226146</v>
      </c>
      <c r="H61" s="140">
        <f t="shared" si="38"/>
        <v>19.41244961934617</v>
      </c>
      <c r="I61" s="138">
        <f t="shared" ref="I61:J61" si="57">I37/I13</f>
        <v>20.789290681502088</v>
      </c>
      <c r="J61" s="222">
        <f t="shared" si="57"/>
        <v>23.485362095531588</v>
      </c>
      <c r="L61" s="43">
        <f t="shared" si="42"/>
        <v>0.12968558934184382</v>
      </c>
    </row>
    <row r="62" spans="1:12" ht="20.100000000000001" customHeight="1" x14ac:dyDescent="0.25">
      <c r="A62" s="57"/>
      <c r="B62" s="2" t="s">
        <v>17</v>
      </c>
      <c r="C62" s="138">
        <f t="shared" si="38"/>
        <v>8.5465300809799558</v>
      </c>
      <c r="D62" s="139">
        <f t="shared" si="38"/>
        <v>10.986867547585044</v>
      </c>
      <c r="E62" s="139">
        <f t="shared" si="38"/>
        <v>8.4069324817011086</v>
      </c>
      <c r="F62" s="139">
        <f t="shared" ref="F62" si="58">F38/F14</f>
        <v>8.1401663674342579</v>
      </c>
      <c r="G62" s="139">
        <f t="shared" ref="G62" si="59">G38/G14</f>
        <v>7.8997118247652534</v>
      </c>
      <c r="H62" s="140">
        <f t="shared" si="38"/>
        <v>7.5850905705201672</v>
      </c>
      <c r="I62" s="138">
        <f t="shared" ref="I62:J62" si="60">I38/I14</f>
        <v>6.4307046322923842</v>
      </c>
      <c r="J62" s="222">
        <f t="shared" si="60"/>
        <v>8.4483604871568243</v>
      </c>
      <c r="L62" s="43">
        <f t="shared" si="42"/>
        <v>0.31375346408115101</v>
      </c>
    </row>
    <row r="63" spans="1:12" ht="20.100000000000001" customHeight="1" x14ac:dyDescent="0.25">
      <c r="A63" s="57"/>
      <c r="B63" s="2" t="s">
        <v>14</v>
      </c>
      <c r="C63" s="138">
        <f t="shared" si="38"/>
        <v>8.8219907864146805</v>
      </c>
      <c r="D63" s="139">
        <f t="shared" si="38"/>
        <v>7.9278075188695167</v>
      </c>
      <c r="E63" s="139">
        <f t="shared" si="38"/>
        <v>5.3059111054299448</v>
      </c>
      <c r="F63" s="139">
        <f t="shared" ref="F63" si="61">F39/F15</f>
        <v>7.4216689735864705</v>
      </c>
      <c r="G63" s="139">
        <f t="shared" ref="G63" si="62">G39/G15</f>
        <v>7.9880529372729274</v>
      </c>
      <c r="H63" s="140">
        <f t="shared" si="38"/>
        <v>7.2883683203729488</v>
      </c>
      <c r="I63" s="138">
        <f t="shared" ref="I63:J63" si="63">I39/I15</f>
        <v>6.862404679055305</v>
      </c>
      <c r="J63" s="222">
        <f t="shared" si="63"/>
        <v>6.7829214754857405</v>
      </c>
      <c r="L63" s="43">
        <f t="shared" si="42"/>
        <v>-1.1582412767372145E-2</v>
      </c>
    </row>
    <row r="64" spans="1:12" ht="20.100000000000001" customHeight="1" x14ac:dyDescent="0.25">
      <c r="A64" s="57"/>
      <c r="B64" s="2" t="s">
        <v>9</v>
      </c>
      <c r="C64" s="138">
        <f t="shared" si="38"/>
        <v>8.6157584549226236</v>
      </c>
      <c r="D64" s="139">
        <f t="shared" si="38"/>
        <v>9.2267089803991489</v>
      </c>
      <c r="E64" s="139">
        <f t="shared" si="38"/>
        <v>10.043909773256988</v>
      </c>
      <c r="F64" s="139">
        <f t="shared" ref="F64" si="64">F40/F16</f>
        <v>9.7347836212761418</v>
      </c>
      <c r="G64" s="139">
        <f t="shared" ref="G64" si="65">G40/G16</f>
        <v>11.959347444545473</v>
      </c>
      <c r="H64" s="140">
        <f t="shared" si="38"/>
        <v>11.163369437820798</v>
      </c>
      <c r="I64" s="138">
        <f t="shared" ref="I64:J64" si="66">I40/I16</f>
        <v>12.176586456558773</v>
      </c>
      <c r="J64" s="222">
        <f t="shared" si="66"/>
        <v>11.060298660982145</v>
      </c>
      <c r="L64" s="43">
        <f t="shared" si="42"/>
        <v>-9.1674936942229265E-2</v>
      </c>
    </row>
    <row r="65" spans="1:38" ht="20.100000000000001" customHeight="1" x14ac:dyDescent="0.25">
      <c r="A65" s="57"/>
      <c r="B65" s="2" t="s">
        <v>12</v>
      </c>
      <c r="C65" s="138">
        <f t="shared" si="38"/>
        <v>6.5114133195300425</v>
      </c>
      <c r="D65" s="139">
        <f t="shared" si="38"/>
        <v>6.194533158108551</v>
      </c>
      <c r="E65" s="139">
        <f t="shared" si="38"/>
        <v>5.8572628598213905</v>
      </c>
      <c r="F65" s="139">
        <f t="shared" ref="F65" si="67">F41/F17</f>
        <v>4.6456746925895409</v>
      </c>
      <c r="G65" s="139">
        <f t="shared" ref="G65" si="68">G41/G17</f>
        <v>5.0539941688228893</v>
      </c>
      <c r="H65" s="140">
        <f t="shared" si="38"/>
        <v>5.1890469927726599</v>
      </c>
      <c r="I65" s="138">
        <f t="shared" ref="I65:J65" si="69">I41/I17</f>
        <v>5.2888467829438532</v>
      </c>
      <c r="J65" s="222">
        <f t="shared" si="69"/>
        <v>5.3731756509233923</v>
      </c>
      <c r="L65" s="43">
        <f t="shared" si="42"/>
        <v>1.5944660800440196E-2</v>
      </c>
    </row>
    <row r="66" spans="1:38" ht="20.100000000000001" customHeight="1" x14ac:dyDescent="0.25">
      <c r="A66" s="57"/>
      <c r="B66" s="2" t="s">
        <v>11</v>
      </c>
      <c r="C66" s="138">
        <f t="shared" si="38"/>
        <v>9.4593915192518825</v>
      </c>
      <c r="D66" s="139">
        <f t="shared" si="38"/>
        <v>9.8262393081334114</v>
      </c>
      <c r="E66" s="139">
        <f t="shared" si="38"/>
        <v>9.8714347596235577</v>
      </c>
      <c r="F66" s="139">
        <f t="shared" ref="F66" si="70">F42/F18</f>
        <v>9.5642067097241092</v>
      </c>
      <c r="G66" s="139">
        <f t="shared" ref="G66" si="71">G42/G18</f>
        <v>8.986912153786843</v>
      </c>
      <c r="H66" s="140">
        <f t="shared" si="38"/>
        <v>9.5218006133766568</v>
      </c>
      <c r="I66" s="138">
        <f t="shared" ref="I66:J66" si="72">I42/I18</f>
        <v>8.8099109380331075</v>
      </c>
      <c r="J66" s="222">
        <f t="shared" si="72"/>
        <v>9.6663355279681387</v>
      </c>
      <c r="L66" s="43">
        <f t="shared" si="42"/>
        <v>9.7211492370232258E-2</v>
      </c>
    </row>
    <row r="67" spans="1:38" s="1" customFormat="1" ht="20.100000000000001" customHeight="1" x14ac:dyDescent="0.25">
      <c r="A67" s="57"/>
      <c r="B67" s="2" t="s">
        <v>6</v>
      </c>
      <c r="C67" s="138">
        <f t="shared" si="38"/>
        <v>10.43620664331918</v>
      </c>
      <c r="D67" s="139">
        <f t="shared" si="38"/>
        <v>10.88841256916583</v>
      </c>
      <c r="E67" s="139">
        <f t="shared" si="38"/>
        <v>11.564204729106528</v>
      </c>
      <c r="F67" s="139">
        <f t="shared" ref="F67" si="73">F43/F19</f>
        <v>11.385769280766009</v>
      </c>
      <c r="G67" s="139">
        <f t="shared" ref="G67" si="74">G43/G19</f>
        <v>11.54696915497485</v>
      </c>
      <c r="H67" s="140">
        <f t="shared" si="38"/>
        <v>11.847321698819398</v>
      </c>
      <c r="I67" s="138">
        <f t="shared" ref="I67:J67" si="75">I43/I19</f>
        <v>10.886674972417117</v>
      </c>
      <c r="J67" s="222">
        <f t="shared" si="75"/>
        <v>11.939593108475753</v>
      </c>
      <c r="K67"/>
      <c r="L67" s="43">
        <f t="shared" si="42"/>
        <v>9.671622774872482E-2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si="38"/>
        <v>17.343538291795131</v>
      </c>
      <c r="D68" s="143">
        <f t="shared" si="38"/>
        <v>15.135612348541587</v>
      </c>
      <c r="E68" s="143">
        <f t="shared" si="38"/>
        <v>17.897327696503972</v>
      </c>
      <c r="F68" s="143">
        <f t="shared" ref="F68" si="76">F44/F20</f>
        <v>17.227658366505111</v>
      </c>
      <c r="G68" s="143">
        <f t="shared" ref="G68" si="77">G44/G20</f>
        <v>17.857502174372957</v>
      </c>
      <c r="H68" s="140">
        <f t="shared" si="38"/>
        <v>18.792674015294203</v>
      </c>
      <c r="I68" s="138">
        <f t="shared" ref="I68:J68" si="78">I44/I20</f>
        <v>16.390547263681594</v>
      </c>
      <c r="J68" s="222">
        <f t="shared" si="78"/>
        <v>17.080564589130653</v>
      </c>
      <c r="L68" s="47">
        <f t="shared" si="42"/>
        <v>4.2098492158221527E-2</v>
      </c>
    </row>
    <row r="69" spans="1:38" ht="20.100000000000001" customHeight="1" thickBot="1" x14ac:dyDescent="0.3">
      <c r="A69" s="10" t="s">
        <v>48</v>
      </c>
      <c r="B69" s="11"/>
      <c r="C69" s="145">
        <f t="shared" si="38"/>
        <v>4.3607267461763808</v>
      </c>
      <c r="D69" s="146">
        <f t="shared" si="38"/>
        <v>4.3688660485568471</v>
      </c>
      <c r="E69" s="146">
        <f t="shared" si="38"/>
        <v>4.2553963546621869</v>
      </c>
      <c r="F69" s="146">
        <f t="shared" ref="F69" si="79">F45/F21</f>
        <v>4.2796460972023116</v>
      </c>
      <c r="G69" s="146">
        <f t="shared" ref="G69" si="80">G45/G21</f>
        <v>4.2715937448963448</v>
      </c>
      <c r="H69" s="147">
        <f t="shared" si="38"/>
        <v>4.3078048021481052</v>
      </c>
      <c r="I69" s="145">
        <f t="shared" ref="I69:J69" si="81">I45/I21</f>
        <v>4.2125536499937208</v>
      </c>
      <c r="J69" s="223">
        <f t="shared" si="81"/>
        <v>4.501104837912929</v>
      </c>
      <c r="L69" s="30">
        <f t="shared" si="42"/>
        <v>6.8497925936121501E-2</v>
      </c>
    </row>
    <row r="70" spans="1:38" ht="20.100000000000001" customHeight="1" x14ac:dyDescent="0.25">
      <c r="A70" s="57"/>
      <c r="B70" s="2" t="s">
        <v>4</v>
      </c>
      <c r="C70" s="138">
        <f t="shared" si="38"/>
        <v>3.1413348569399915</v>
      </c>
      <c r="D70" s="139">
        <f t="shared" si="38"/>
        <v>4.3284595703762214</v>
      </c>
      <c r="E70" s="139">
        <f t="shared" si="38"/>
        <v>3.1386516925936014</v>
      </c>
      <c r="F70" s="139">
        <f t="shared" ref="F70" si="82">F46/F22</f>
        <v>6.0754139030935139</v>
      </c>
      <c r="G70" s="139">
        <f t="shared" ref="G70" si="83">G46/G22</f>
        <v>7.2685314138173851</v>
      </c>
      <c r="H70" s="140">
        <f t="shared" si="38"/>
        <v>6.2414191011662803</v>
      </c>
      <c r="I70" s="138">
        <f t="shared" ref="I70:J70" si="84">I46/I22</f>
        <v>4.9405764440754361</v>
      </c>
      <c r="J70" s="222">
        <f t="shared" si="84"/>
        <v>5.9704447131141567</v>
      </c>
      <c r="L70" s="293">
        <f t="shared" si="42"/>
        <v>0.20845103414475089</v>
      </c>
    </row>
    <row r="71" spans="1:38" ht="20.100000000000001" customHeight="1" thickBot="1" x14ac:dyDescent="0.3">
      <c r="A71" s="57"/>
      <c r="B71" s="2" t="s">
        <v>3</v>
      </c>
      <c r="C71" s="142">
        <f t="shared" si="38"/>
        <v>4.3699453667179951</v>
      </c>
      <c r="D71" s="139">
        <f t="shared" si="38"/>
        <v>4.3690461229431028</v>
      </c>
      <c r="E71" s="139">
        <f t="shared" si="38"/>
        <v>4.2580664307500946</v>
      </c>
      <c r="F71" s="139">
        <f t="shared" ref="F71" si="85">F47/F23</f>
        <v>4.2757988184197595</v>
      </c>
      <c r="G71" s="139">
        <f t="shared" ref="G71" si="86">G47/G23</f>
        <v>4.2593735533852106</v>
      </c>
      <c r="H71" s="144">
        <f t="shared" si="38"/>
        <v>4.2919108484247959</v>
      </c>
      <c r="I71" s="138">
        <f t="shared" ref="I71:J71" si="87">I47/I23</f>
        <v>4.2063837978510925</v>
      </c>
      <c r="J71" s="222">
        <f t="shared" si="87"/>
        <v>4.4913173404601938</v>
      </c>
      <c r="L71" s="47">
        <f t="shared" si="42"/>
        <v>6.7738360620983942E-2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88">C48/C24</f>
        <v>6.2654848542489967</v>
      </c>
      <c r="D72" s="149">
        <f t="shared" si="88"/>
        <v>6.4560462042243847</v>
      </c>
      <c r="E72" s="149">
        <f t="shared" si="88"/>
        <v>6.5952788640868016</v>
      </c>
      <c r="F72" s="149">
        <f t="shared" ref="F72" si="89">F48/F24</f>
        <v>6.597898551477746</v>
      </c>
      <c r="G72" s="149">
        <f t="shared" ref="G72" si="90">G48/G24</f>
        <v>6.5158736215155306</v>
      </c>
      <c r="H72" s="211">
        <f t="shared" si="88"/>
        <v>6.711366941262896</v>
      </c>
      <c r="I72" s="224">
        <f t="shared" ref="I72:J72" si="91">I48/I24</f>
        <v>6.1626445017551026</v>
      </c>
      <c r="J72" s="225">
        <f t="shared" si="91"/>
        <v>6.7277869233590391</v>
      </c>
      <c r="L72" s="150">
        <f t="shared" si="42"/>
        <v>9.1704530651246494E-2</v>
      </c>
    </row>
    <row r="74" spans="1:38" ht="15.75" x14ac:dyDescent="0.25">
      <c r="A74" s="118" t="s">
        <v>41</v>
      </c>
    </row>
  </sheetData>
  <mergeCells count="41">
    <mergeCell ref="A53:B54"/>
    <mergeCell ref="C53:C54"/>
    <mergeCell ref="D53:D54"/>
    <mergeCell ref="E53:E54"/>
    <mergeCell ref="L53:L54"/>
    <mergeCell ref="H53:H54"/>
    <mergeCell ref="G53:G54"/>
    <mergeCell ref="F53:F54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29:B30"/>
    <mergeCell ref="C29:C30"/>
    <mergeCell ref="D29:D30"/>
    <mergeCell ref="E29:E30"/>
    <mergeCell ref="L29:L30"/>
    <mergeCell ref="H29:H30"/>
    <mergeCell ref="G29:G30"/>
    <mergeCell ref="F29:F30"/>
    <mergeCell ref="R5:S5"/>
    <mergeCell ref="I29:J29"/>
    <mergeCell ref="R29:S29"/>
    <mergeCell ref="I53:J53"/>
    <mergeCell ref="U5:V5"/>
    <mergeCell ref="Q29:Q30"/>
    <mergeCell ref="U29:V29"/>
    <mergeCell ref="Q5:Q6"/>
    <mergeCell ref="M29:M30"/>
    <mergeCell ref="N29:N30"/>
    <mergeCell ref="M5:M6"/>
    <mergeCell ref="N5:N6"/>
    <mergeCell ref="P5:P6"/>
    <mergeCell ref="P29:P30"/>
    <mergeCell ref="O5:O6"/>
    <mergeCell ref="O29:O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7:S24 U8:U23 R31:S48 U31:V48 I55:J72 L55:L72 U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2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16</vt:i4>
      </vt:variant>
      <vt:variant>
        <vt:lpstr>Intervalos com Nome</vt:lpstr>
      </vt:variant>
      <vt:variant>
        <vt:i4>10</vt:i4>
      </vt:variant>
    </vt:vector>
  </HeadingPairs>
  <TitlesOfParts>
    <vt:vector size="26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Maria João Lima</cp:lastModifiedBy>
  <cp:lastPrinted>2019-10-28T17:03:41Z</cp:lastPrinted>
  <dcterms:created xsi:type="dcterms:W3CDTF">2013-02-15T14:51:16Z</dcterms:created>
  <dcterms:modified xsi:type="dcterms:W3CDTF">2022-05-18T14:21:25Z</dcterms:modified>
</cp:coreProperties>
</file>